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Sub-Work Groups-Phase 2\GBR Infrastructure Hospital Reports\Hospitals\Germantown Emergency Center\"/>
    </mc:Choice>
  </mc:AlternateContent>
  <bookViews>
    <workbookView xWindow="0" yWindow="0" windowWidth="19200" windowHeight="12180"/>
  </bookViews>
  <sheets>
    <sheet name="Overview" sheetId="3" r:id="rId1"/>
    <sheet name="GEC -- 1 ACO FY14" sheetId="2" r:id="rId2"/>
    <sheet name="GEC -- 2 CIN FY14" sheetId="4" r:id="rId3"/>
    <sheet name="GEC 3 -- HIE" sheetId="14" r:id="rId4"/>
    <sheet name="GEC 4 -- Cerner Hub" sheetId="15" r:id="rId5"/>
    <sheet name="GEC -- 5 Primary Care FY14" sheetId="1" r:id="rId6"/>
    <sheet name="GEC -- 6 Health Equity" sheetId="6" r:id="rId7"/>
    <sheet name="GEC -- 7 Community Health Scre" sheetId="7" r:id="rId8"/>
    <sheet name="GEC -- 8 QBS" sheetId="8" r:id="rId9"/>
    <sheet name="GEC -- 9 Health Equity Conf" sheetId="9" r:id="rId10"/>
    <sheet name="GEC -- 10 Org Assessments" sheetId="13" r:id="rId11"/>
  </sheets>
  <externalReferences>
    <externalReference r:id="rId12"/>
    <externalReference r:id="rId13"/>
    <externalReference r:id="rId14"/>
    <externalReference r:id="rId15"/>
  </externalReferences>
  <definedNames>
    <definedName name="Intervention_Category">'[1](Sub) Intervention Categories'!$A$1:$A$7</definedName>
    <definedName name="InvestmentCategory" localSheetId="1">'[2]WAH -- 1 QIO'!$AJ$1:$AJ$3</definedName>
    <definedName name="InvestmentCategory" localSheetId="2">#REF!</definedName>
    <definedName name="InvestmentCategory" localSheetId="6">#REF!</definedName>
    <definedName name="InvestmentCategory" localSheetId="7">#REF!</definedName>
    <definedName name="InvestmentCategory" localSheetId="8">#REF!</definedName>
    <definedName name="InvestmentCategory" localSheetId="9">#REF!</definedName>
    <definedName name="InvestmentCategory" localSheetId="3">#REF!</definedName>
    <definedName name="InvestmentCategory" localSheetId="4">#REF!</definedName>
    <definedName name="InvestmentCategory" localSheetId="0">'[2]WAH -- 1 QIO'!$AJ$1:$AJ$3</definedName>
    <definedName name="InvestmentCategory">#REF!</definedName>
    <definedName name="RegOrUnregSpace" localSheetId="1">'[2]WAH -- 1 QIO'!$AJ$4:$AJ$6</definedName>
    <definedName name="RegOrUnregSpace" localSheetId="2">#REF!</definedName>
    <definedName name="RegOrUnregSpace" localSheetId="6">#REF!</definedName>
    <definedName name="RegOrUnregSpace" localSheetId="7">#REF!</definedName>
    <definedName name="RegOrUnregSpace" localSheetId="8">#REF!</definedName>
    <definedName name="RegOrUnregSpace" localSheetId="9">#REF!</definedName>
    <definedName name="RegOrUnregSpace" localSheetId="3">#REF!</definedName>
    <definedName name="RegOrUnregSpace" localSheetId="4">#REF!</definedName>
    <definedName name="RegOrUnregSpace" localSheetId="0">'[2]WAH -- 1 QIO'!$AJ$4:$AJ$6</definedName>
    <definedName name="RegOrUnregSpace">#REF!</definedName>
  </definedNames>
  <calcPr calcId="152511"/>
</workbook>
</file>

<file path=xl/calcChain.xml><?xml version="1.0" encoding="utf-8"?>
<calcChain xmlns="http://schemas.openxmlformats.org/spreadsheetml/2006/main">
  <c r="C6" i="14" l="1"/>
  <c r="C6" i="15" l="1"/>
  <c r="C6" i="13" l="1"/>
  <c r="C7" i="9"/>
  <c r="C6" i="9"/>
  <c r="C6" i="6"/>
  <c r="C6" i="8" l="1"/>
  <c r="C6" i="7"/>
  <c r="C6" i="4" l="1"/>
  <c r="C6" i="2" l="1"/>
  <c r="C6" i="1" l="1"/>
  <c r="J2" i="3" s="1"/>
</calcChain>
</file>

<file path=xl/sharedStrings.xml><?xml version="1.0" encoding="utf-8"?>
<sst xmlns="http://schemas.openxmlformats.org/spreadsheetml/2006/main" count="293" uniqueCount="119">
  <si>
    <t>Investment Number</t>
  </si>
  <si>
    <t>Hospital Name</t>
  </si>
  <si>
    <t>Investment Category (click in cell to select from drop down)</t>
  </si>
  <si>
    <t xml:space="preserve">Provider/Care team investment </t>
  </si>
  <si>
    <t>Investment Brief Description, including rationale and primary objective</t>
  </si>
  <si>
    <t xml:space="preserve">The Adventist Medical Group (AMG-MFA) includes a large (18) primary care physician group, comprised of 8 community practices in Montgomery County.  The goal of these practices are to provide  accessible, high quality care to the community. To achieve this goal, the strategies include superb access to care, patient engagement in care, clinical information systems integration and patient registry care coordination.  Further, a care management infrastructure accountable for ensuring integrated management of health outcomes as well as achievement of national quality standards at or above the 80th percentile of the nation.  
</t>
  </si>
  <si>
    <t>Target Patient Population</t>
  </si>
  <si>
    <t>Montgomery County community, children to adulthood</t>
  </si>
  <si>
    <t>Total Expenses</t>
  </si>
  <si>
    <t>Total costs covered by restricted grant or donation?</t>
  </si>
  <si>
    <t xml:space="preserve">Is investment in regulated, unregulated space, or both? </t>
  </si>
  <si>
    <t>Unregulated Space</t>
  </si>
  <si>
    <t>Planning Start Date (Month/Year)</t>
  </si>
  <si>
    <t>Hospital Start (Month/Year)</t>
  </si>
  <si>
    <t>Types of Staff</t>
  </si>
  <si>
    <t>Physicians</t>
  </si>
  <si>
    <t>Total Annual FTEs</t>
  </si>
  <si>
    <t>56</t>
  </si>
  <si>
    <t>External Partners</t>
  </si>
  <si>
    <t xml:space="preserve">Primary Care and  The George Washington Medical Faculty Associates </t>
  </si>
  <si>
    <t>Links with existing state-wide or regional infrastructure</t>
  </si>
  <si>
    <t>The practices integrate with the Maryland CRISP and receive real time information on their patients, which they  use to provide care and follow up to patients, manage medication and reduce readmissions to the hospital.</t>
  </si>
  <si>
    <t>Outcome(s) or Proposed Outcome Measures</t>
  </si>
  <si>
    <t>Effectiveness of Investment in Achieving goals, including discussion of any barriers or lessons learned</t>
  </si>
  <si>
    <t>Additional Comments</t>
  </si>
  <si>
    <t xml:space="preserve">Patient Centered Investment </t>
  </si>
  <si>
    <t>The MidAtlantic ACO is the Adventist Healthcare Inc.-led Medicare Shared Savings Program in Montgomery County, Maryland.  The goal of an ACO is to deliver seamless, high-quality care for Medicare beneficiaries, in a patient-centered environment, where the patient and providers are true partners in care decisions.  The goal of the ACO includes, but is not limited to, the promotion of evidence-based medicine, the promotion of patient engagement, and the development of an infrastructure for network providers and suppliers to internally report on quality and cost metrics that enables the ACO to monitor, provide feedback, and evaluate its network providers’ and suppliers’ performance and to use these results to provide better care for individuals, improved health for populations, and lower per capita growth in expenditures for MSSP Enrollees.</t>
  </si>
  <si>
    <t xml:space="preserve">Medicare Beneficiaries </t>
  </si>
  <si>
    <t xml:space="preserve">Unregulated Space </t>
  </si>
  <si>
    <t>Data Integration Analyst; Vice President, Population Health; Director of Center for Connected Health</t>
  </si>
  <si>
    <t>2</t>
  </si>
  <si>
    <t xml:space="preserve">Physician Practices and The George Washington Medical Faculty Associates </t>
  </si>
  <si>
    <t>The MidAtlantic ACO partners with the Maryland CRISP to deliver real-time health care data to the ACO practices that is actionable and pertinent to the health care needs of the patients in the ACO practices.</t>
  </si>
  <si>
    <t xml:space="preserve">See Table 1 for our Performance Results showing our quality metrics for 2014. </t>
  </si>
  <si>
    <t>Hospital:</t>
  </si>
  <si>
    <t>Number of Investments Reported:</t>
  </si>
  <si>
    <t>Date of Submission:</t>
  </si>
  <si>
    <t>Total Investments ($)</t>
  </si>
  <si>
    <t>Health System Affiliation:</t>
  </si>
  <si>
    <t>Adventist HealthCare, Inc.</t>
  </si>
  <si>
    <t>Narrative Summary on GBR Investments in Population Health:</t>
  </si>
  <si>
    <t>Germantown Emergency Center</t>
  </si>
  <si>
    <t>GEC -- 2</t>
  </si>
  <si>
    <t>GEC -- 1</t>
  </si>
  <si>
    <t>The ACO measures quality outcomes in 4 different quality domains, and in 33 separate quality areas.  These include:  Patient care experience, Preventive Health Metrics, Patient Safety/Co-ordination, and Chronic Care Measures. The quality metrics include those for preventive cancer screenings, diabetes and cardiac care, vascular disease measures, and vaccinations</t>
  </si>
  <si>
    <t xml:space="preserve">One Health Quality Alliance (OHQA)  is a physician-led, clinically integrated network designed to help providers enhance the quality of healthcare and lower total costs for the Washington, DC region.
OHQA, managed by Adventist HealthCare, is an innovative health care delivery network in which participating practices and their patients benefit from the value created by the alliance.
</t>
  </si>
  <si>
    <t>Non-Medicare Patients in the Montgomery County community</t>
  </si>
  <si>
    <t xml:space="preserve">Physician Practices </t>
  </si>
  <si>
    <t>The One Health Quality Alliance will be working with CRISP to deliver real time IP and OP health care data to the Alliance practices for improving the health of the patients in the Alliance practices.</t>
  </si>
  <si>
    <t xml:space="preserve">The One Health Quality Alliance is tracking numerous Quality Metrics and will be working with the practices to develop workflows to optimize performance on those quality measures.  Areas of focus include: (1) Chronic Disease Care -- Diabetes (A1c measurement  and control); (2) Health and Wellness (Depression screening [including post-natal], Smoking cessation, Mammography, Pediatric BMI monitoring and education initiatives);  (3) Pharmaceutical Initiative (Generic Medication Usage); (4) Care Coordination/Patient Safety 
(Enhanced integration and communication between primary, specialty, hospital based MDs); (5)  Patient Care Experience Initiate; and (6) Ambulatory PCP-Hospitalist communication initiative.
 </t>
  </si>
  <si>
    <t xml:space="preserve">In the One Health Quality Alliance - Clinically Integrated Network, performance improvement initiatives are focused in the following areas:  
(1) Care Redesign -- Ensuring the right treatment in the right place by the right provider
(2) Clinical efficiency -- Reduction of avoidable, unnecessary and duplicative services
(3) System optimization -- Shifting the focus of care to prevention and population health
(4) Patient satisfaction -- Objective measurements of the patient care experience
(5) Cost Reduction -- Improving overall operational efficiencies
</t>
  </si>
  <si>
    <t>GEC -- 3</t>
  </si>
  <si>
    <t>Our Primary Care Providers on an average have 3,500 patient visits per month, see same day appointments, do Hospital Transition of care appointments on a daily basis, and provide high quality preventive care to our community.</t>
  </si>
  <si>
    <t xml:space="preserve">The primary care physicians are focused on a number of quality metrics, which include (but are not limited to): (1) Primary Prevention: (i.e., Flu Vaccine Screening, Pneumonia Vaccine Screening, BMI Screening and follow up, Falls Screening and follow up, Tobacco Use Screening and follow up, BP Screening and follow up); (2) Secondary Prevention (i.e., CRC Cx Screening, Breast Cx Screening, and Cervical Cx Screening); and (3) Tertiary Prevention (i.e., A1c Screening, Diabetic Eye Exam, Management of CHF, Management of IVD and CAD, HTN Management).
</t>
  </si>
  <si>
    <t>July 1, 2013 - June 30, 2014</t>
  </si>
  <si>
    <t>Patient centered investment</t>
  </si>
  <si>
    <t>Both</t>
  </si>
  <si>
    <t>Use of qualified interpreters helps to ensure accurate and appropriate communication between patients and their providers/caregivers, reducing medical errors, and improving adherence to treatment recommendations.</t>
  </si>
  <si>
    <t>GEC -- 4</t>
  </si>
  <si>
    <t>Other</t>
  </si>
  <si>
    <t>As part of its mission, the Center for Health Equity and Wellness, through research and education, aims to enhance knowledge, dissemination and implementation of best practices key to eliminating health disparities and informing hospital quality improvement. The Center works to review and analyze patient data through a health equity lens. The Center annually collects and summarizes patient data, including quality metrics, 30-day readmissions, and patient experience, by socio-demographic characteristics such as race and ethnicity, to help identify possible disparities in care. Concerted efforts around improvement (e.g. reducing 30-day readmissions) are also highlighted.</t>
  </si>
  <si>
    <t>Data collected for all hospital inpatients, outpatients, and ED patients</t>
  </si>
  <si>
    <t>Unregulated</t>
  </si>
  <si>
    <t>January 2012</t>
  </si>
  <si>
    <t>Research staff, Data analysts, Quality coordinators, Interns</t>
  </si>
  <si>
    <t xml:space="preserve">1) Dissemination of Health Equity Data to internal and external stakeholders.            2) Increased awareness of patient socio-demographic characteristics (race, ethnicity, preferred language, primary payer), and increased awareness of quality metrics, 30-day readmissions, and patient experience data stratified by race/ethnicity. </t>
  </si>
  <si>
    <t>GEC -- 5</t>
  </si>
  <si>
    <t>GEC -- 6</t>
  </si>
  <si>
    <t>We provide health screenings and corresponding health education to prevent disease and improve health outcomes for people of all ages, targeting underserved and high-risk populations. Screenings include: blood pressure, body composition/ body mass index, carbon monoxide, grip strength, bone density, dermascan (facial skin analysis), waist-to-hip ratio, flexibility, and hand washing demonstrations. These screenings are provided in a wide variety of community locations to address health needs of hard-to-reach populations. Community locations include: faith congregations, low-income housing complexes, community centers, senior centers, farmer's markets, grocery stores, barber shops/beauty salons, and university campuses.</t>
  </si>
  <si>
    <t>All ages, low-income and high-risk populations (often minorities)</t>
  </si>
  <si>
    <t>Program Manager, Program Coordinators, Nurses, and Interns</t>
  </si>
  <si>
    <t>Number of persons screened, number of persons receiving health education and/or counseling, tracking screening results (e.g. blood pressure numbers) and analyzing trends to determine needs for intervention/programming</t>
  </si>
  <si>
    <t>Provider/Care Team Investment</t>
  </si>
  <si>
    <t>Adventist HealthCare, Inc. offers language assistance to individuals who have limited English proficiency, at no cost to them, to facilitate timely access to all health care and services. The Qualified Bilingual Staff Program is designed to give our bilingual staff the proper interpreting skill set necessary to interpret in our hospitals. This program addresses the ethical and legal aspects of interpreting, trains staff on the proper way to deliver interpreting services, and certifies each participant after taking a final assessment that determines their level of proficiency in both English and their target language.</t>
  </si>
  <si>
    <t>Limited English Proficient (LEP) patients and family members of patients</t>
  </si>
  <si>
    <t>All types of staff (clinical, non-clinical), Program Coordinator</t>
  </si>
  <si>
    <t>Kaiser Permanente, Maryland Hospital Association, other health care systems</t>
  </si>
  <si>
    <t>Maryland Hospital Association</t>
  </si>
  <si>
    <t>Interpreter services for clinical encounters are documented by clinicians through the Interpreter Services page in the electronic medical record (Cerner). This page allows the clinician to choose type of interpreter services used from a drop-down (e.g. Qualified Bilingual Staff) and to write-in the name of the QBS used. It also allows them to specify the purpose of encounter (e.g., Discharge instructions).</t>
  </si>
  <si>
    <t>GEC -- 7</t>
  </si>
  <si>
    <t xml:space="preserve">The annual fall conference attracts nearly 300 leaders in healthcare, education, urban development and policy to address a salient topic in achieving health equity (e.g., behavioral health, leadership engagement, social determinants of health). Primary objective is to present effective strategies for local implementation toward the end of addressing health equity. </t>
  </si>
  <si>
    <t xml:space="preserve">Professionals interested in addressing health equity, including healthcare providers, educational leaders, urban development planners, and policymakers. </t>
  </si>
  <si>
    <t>Executive Director, Program Manager, Program Coordinators, Physicians, Nurses, Continuing Education Accreditors, and Interns</t>
  </si>
  <si>
    <t>Effectiveness of Investment in achieving goals, including discussion of any barriers or lessons learned</t>
  </si>
  <si>
    <t>GEC -- 8</t>
  </si>
  <si>
    <t>Regulated</t>
  </si>
  <si>
    <t>GEC -- 9</t>
  </si>
  <si>
    <t xml:space="preserve">Organizational cultural competence assessments take an extensive review of system practices around patient- and family-centered care from three perspectives: hospital leadership, frontline hospital staff, and community partners. Qualitative data collected through in-depth interviews and focus groups are then categorized into areas of strength, emerging strengths, and opportunities for improvement. The hospital uses the assessment results to develop a strategic plan to address two or three high priority areas to improve patient- and family-centered care. </t>
  </si>
  <si>
    <t>Executive Director, Project Manager, Contractor</t>
  </si>
  <si>
    <t xml:space="preserve">Community health centers, county departments of health, neighborhood associations, faith-based congregations, educational institutions, ancillary health services. </t>
  </si>
  <si>
    <t>N/A</t>
  </si>
  <si>
    <t xml:space="preserve">Adventist HealthCare has been committed to Population Health Management. But for effectively managing the population, it is essential to integrate data between the various care settings. The state HIE - CRISP, gets the inpatient data integrated, but not the out patient data. Hence Adventist HealthCare created its private Health Information Exchange (HIE). This will allso the secure sharing of clinical information that is vital to improving health care quality, safety, and patient outcomes.
</t>
  </si>
  <si>
    <t>Patients who are part of out affiliated practices.</t>
  </si>
  <si>
    <t>NONE</t>
  </si>
  <si>
    <t>(1) Improved health care quality and patient outcomes by reducing medication and medical errors.
(2) Reduce unnecessary tests and services and improve the efficiency of care by ensuring everyone involved in a patient’s care has access to the same information
(3) Reduce administrative costs by making many administrative tasks simpler and more efficient
(4) Increase patient involvement in their own health care and reduce the amount of time patients spend filling out paperwork and briefing providers on their medical histories</t>
  </si>
  <si>
    <t>This is a new initiative and we have not been able to accumulate enough statistically relevant data to determine the effectiveness of this investment.  Our intent is to develop metrics and evaluate effectivness in the areas of healthcare quality and patient engagement.</t>
  </si>
  <si>
    <t>Faith congregations, low-income housing complexes, community centers, senior centers, farmer's markets, grocery stores, barber shops/beauty salons, and university campuses</t>
  </si>
  <si>
    <t>Montgomery County DHHS Minority Health Programs (LHI, AAHP, AAHI), University of Maryland</t>
  </si>
  <si>
    <t>In FY 2014, we provided approximately 18,700 health screenings and 23,000 encounters with community members at various community outreach events and activities.</t>
  </si>
  <si>
    <r>
      <t xml:space="preserve">In </t>
    </r>
    <r>
      <rPr>
        <b/>
        <sz val="14"/>
        <color theme="1"/>
        <rFont val="Calibri"/>
        <family val="2"/>
        <scheme val="minor"/>
      </rPr>
      <t>FY2014</t>
    </r>
    <r>
      <rPr>
        <sz val="14"/>
        <color theme="1"/>
        <rFont val="Calibri"/>
        <family val="2"/>
        <scheme val="minor"/>
      </rPr>
      <t>, the Health Equity Report was disseminated at the AHC/Center Annual Disparities Conferences, each with over 250 AHC employees and guests in attendance. Each Health Equity Report is also available on our webpage, making them widely available to all interested stakeholders.</t>
    </r>
  </si>
  <si>
    <t>(Some data compiled and provided by) Cyracom, Healthstream</t>
  </si>
  <si>
    <t>Number of persons attending the conference. Increased awareness of disparities in health and healthcare. Increased awareness of strategies to reduce health and healthcare disparities.</t>
  </si>
  <si>
    <t>Community health centers, Montgomery County DHHS Minority Health Programs (LHI, AAHP, AAHI).</t>
  </si>
  <si>
    <r>
      <t>In</t>
    </r>
    <r>
      <rPr>
        <b/>
        <sz val="14"/>
        <color theme="1"/>
        <rFont val="Calibri"/>
        <family val="2"/>
        <scheme val="minor"/>
      </rPr>
      <t xml:space="preserve"> FY2014, </t>
    </r>
    <r>
      <rPr>
        <sz val="14"/>
        <color theme="1"/>
        <rFont val="Calibri"/>
        <family val="2"/>
        <scheme val="minor"/>
      </rPr>
      <t>we educated 280 professionals on strategies to address disparities in behavioral and mental health</t>
    </r>
    <r>
      <rPr>
        <b/>
        <sz val="14"/>
        <color theme="1"/>
        <rFont val="Calibri"/>
        <family val="2"/>
        <scheme val="minor"/>
      </rPr>
      <t>.</t>
    </r>
  </si>
  <si>
    <t>Number of individuals participating in the assessment. Dissemination of assessment findings to key stakeholders. Increased investment in culturally competent care (e.g., hiring cultural diversity liaison). Development of health equity task force to improve organization policies and practices.</t>
  </si>
  <si>
    <t>Health Information Technology</t>
  </si>
  <si>
    <t xml:space="preserve">The Cerner HUB is a tool that enables real-time data transfer between care providers. It is designed for all physician practices – from large, multi-specialty clinics with hundreds of doctors to the single physician practice. The easy to deploy appliance allows the physician to maintain patient data control directly from their computer. The Hub is a behind-the-scenes, bi-directional framework that retrieves clinical data from other care venues. The Hub acts as a centralized router and monitoring agent across each connected EHR. This allows other systems to communicate with one system, but transparently harness all of the data within a community.  </t>
  </si>
  <si>
    <t>Active patients of Adventist HealthCare, Inc.</t>
  </si>
  <si>
    <t>None</t>
  </si>
  <si>
    <t>January -- 2014</t>
  </si>
  <si>
    <t>October -- 2015</t>
  </si>
  <si>
    <t>Informatics Staff, RN, Physicians, NP, Registration Personnell, Case Managament</t>
  </si>
  <si>
    <t>Adventist HealthCare, Inc. Providers</t>
  </si>
  <si>
    <t>Links with the existing HIS system of the Hospital / CRISP</t>
  </si>
  <si>
    <t xml:space="preserve">Send lab orders, results, clinical documents and image pointers. Access clinical information on-demand. Contribute health information to state immunization registries. Send admit and discharge notifications to primary care providers. Complete auditing and delivery guarantees. Increase laboratory and radiology revenue stream. Clinical data delivered into the appropriate patient chart. </t>
  </si>
  <si>
    <t>Project is expected to go live later this year.  Effectiveness is not known at this time.</t>
  </si>
  <si>
    <t>GEC -- 10</t>
  </si>
  <si>
    <t>Adventist HealthCare Germantown Emergency Center (GEC) is a stand-alone emergency care center in Germantown, MD. GEC provides the same emergency medical care that patients can receive at a hospital emergency department, but does not have inpatient beds.  GEC is part of Adventist HealthCare, an integrated health care delivery system that includes hospitals, home health agencies, nursing and rehabilitation centers, and other healthcare services.  Corporate-wide initiatives funded by Adventist HealthCare, Inc. have been allocated to GEC.  These initiatives are designed to:
(1) enhance access to care,
(2) provide resources that encourage patients to be engaged in all aspects of their care, and
(3) strengthen partnerships with other providers in the community to ensure care delivery is coordinated and patient-centered.</t>
  </si>
  <si>
    <t xml:space="preserve">In FY14, we concluded the assessment at SGMC by interviewing an additional 10 excutive leaders, 10 community partners and administering an online survey tool to frontline staff that yielded 195 respondents. Several in-person focus groups with staff generated an additional 30 participants. Greatest barrier encountered is engaging staff in the process for in-depth comments via in-person focus groups. The demands of a 24/7 operation made it challenging to schedule discussions for desired participant attendance. During FY15, we began the assessment at WAH by educating the executive leadership to the process and completing 11 interviews with members of the leadership team.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</si>
</sst>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yy;@"/>
  </numFmts>
  <fonts count="7"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4"/>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1" fillId="0" borderId="0"/>
    <xf numFmtId="43" fontId="1" fillId="0" borderId="0" applyFont="0" applyFill="0" applyBorder="0" applyAlignment="0" applyProtection="0"/>
  </cellStyleXfs>
  <cellXfs count="60">
    <xf numFmtId="0" fontId="0" fillId="0" borderId="0" xfId="0"/>
    <xf numFmtId="0" fontId="2" fillId="0" borderId="1" xfId="2" applyFont="1" applyBorder="1" applyAlignment="1">
      <alignment horizontal="center" vertical="top" wrapText="1"/>
    </xf>
    <xf numFmtId="0" fontId="2" fillId="0" borderId="1" xfId="2" applyFont="1" applyBorder="1" applyAlignment="1">
      <alignment horizontal="left" vertical="top" wrapText="1"/>
    </xf>
    <xf numFmtId="0" fontId="3" fillId="0" borderId="1" xfId="0" applyFont="1" applyBorder="1" applyAlignment="1">
      <alignment horizontal="left" vertical="center" wrapText="1"/>
    </xf>
    <xf numFmtId="0" fontId="4" fillId="0" borderId="0" xfId="0" applyFont="1"/>
    <xf numFmtId="0" fontId="1" fillId="0" borderId="0" xfId="0" applyFont="1"/>
    <xf numFmtId="0" fontId="5" fillId="2" borderId="1" xfId="0" applyFont="1" applyFill="1" applyBorder="1" applyAlignment="1">
      <alignment horizontal="left" vertical="center" wrapText="1"/>
    </xf>
    <xf numFmtId="0" fontId="0" fillId="0" borderId="0" xfId="0" applyFont="1"/>
    <xf numFmtId="49" fontId="3" fillId="2" borderId="1" xfId="0" applyNumberFormat="1" applyFont="1" applyFill="1" applyBorder="1" applyAlignment="1">
      <alignment horizontal="left" vertical="center" wrapText="1"/>
    </xf>
    <xf numFmtId="6" fontId="3" fillId="0" borderId="1" xfId="0" applyNumberFormat="1" applyFont="1" applyBorder="1" applyAlignment="1">
      <alignment horizontal="left" vertical="center" wrapText="1"/>
    </xf>
    <xf numFmtId="17" fontId="3" fillId="0" borderId="1" xfId="0" applyNumberFormat="1" applyFont="1" applyBorder="1" applyAlignment="1">
      <alignment horizontal="left" vertical="center" wrapText="1"/>
    </xf>
    <xf numFmtId="0" fontId="1" fillId="0" borderId="1" xfId="0" applyFont="1" applyBorder="1" applyAlignment="1">
      <alignment wrapText="1"/>
    </xf>
    <xf numFmtId="0" fontId="6" fillId="0" borderId="0" xfId="2" applyFont="1" applyBorder="1" applyAlignment="1">
      <alignment horizontal="center" vertical="top" wrapText="1"/>
    </xf>
    <xf numFmtId="0" fontId="1" fillId="0" borderId="0" xfId="0" applyFont="1" applyAlignment="1">
      <alignment horizontal="left"/>
    </xf>
    <xf numFmtId="0" fontId="1" fillId="0" borderId="0" xfId="0" applyFont="1" applyAlignment="1">
      <alignment wrapText="1"/>
    </xf>
    <xf numFmtId="164" fontId="3" fillId="0" borderId="1" xfId="3" applyNumberFormat="1" applyFont="1" applyBorder="1"/>
    <xf numFmtId="0" fontId="6" fillId="0" borderId="1" xfId="0" applyFont="1" applyBorder="1" applyAlignment="1">
      <alignment horizontal="right" wrapText="1"/>
    </xf>
    <xf numFmtId="0" fontId="6" fillId="0" borderId="1" xfId="0" applyFont="1" applyBorder="1" applyAlignment="1">
      <alignment horizontal="right"/>
    </xf>
    <xf numFmtId="0" fontId="6" fillId="0" borderId="1" xfId="0" applyFont="1" applyBorder="1"/>
    <xf numFmtId="165" fontId="5" fillId="2" borderId="1" xfId="1" applyNumberFormat="1" applyFont="1" applyFill="1" applyBorder="1" applyAlignment="1">
      <alignment horizontal="left" vertical="center" wrapText="1"/>
    </xf>
    <xf numFmtId="0" fontId="3" fillId="0" borderId="1" xfId="0" applyFont="1" applyBorder="1" applyAlignment="1">
      <alignment horizontal="left" wrapText="1"/>
    </xf>
    <xf numFmtId="6" fontId="3" fillId="0" borderId="1" xfId="0" applyNumberFormat="1" applyFont="1" applyBorder="1" applyAlignment="1">
      <alignment horizontal="left" wrapText="1"/>
    </xf>
    <xf numFmtId="0" fontId="5" fillId="0" borderId="2" xfId="0" applyFont="1" applyFill="1" applyBorder="1" applyAlignment="1">
      <alignment horizontal="left" vertical="center" wrapText="1"/>
    </xf>
    <xf numFmtId="0" fontId="2" fillId="0" borderId="3" xfId="2" applyFont="1" applyBorder="1" applyAlignment="1">
      <alignment horizontal="left" vertical="top" wrapText="1"/>
    </xf>
    <xf numFmtId="0" fontId="2" fillId="0" borderId="4" xfId="2" applyFont="1" applyBorder="1" applyAlignment="1">
      <alignment horizontal="left" vertical="top" wrapText="1"/>
    </xf>
    <xf numFmtId="0" fontId="2" fillId="0" borderId="6" xfId="2" applyFont="1" applyBorder="1" applyAlignment="1">
      <alignment horizontal="left" vertical="top" wrapText="1"/>
    </xf>
    <xf numFmtId="0" fontId="2" fillId="0" borderId="7" xfId="2" applyFont="1" applyBorder="1" applyAlignment="1">
      <alignment horizontal="left" vertical="top" wrapText="1"/>
    </xf>
    <xf numFmtId="0" fontId="2" fillId="0" borderId="8" xfId="2" applyFont="1" applyBorder="1" applyAlignment="1">
      <alignment horizontal="left" vertical="top" wrapText="1"/>
    </xf>
    <xf numFmtId="0" fontId="2" fillId="0" borderId="3" xfId="2" applyFont="1" applyBorder="1" applyAlignment="1">
      <alignment horizontal="center" vertical="top" wrapText="1"/>
    </xf>
    <xf numFmtId="0" fontId="2" fillId="0" borderId="4" xfId="2" applyFont="1" applyBorder="1" applyAlignment="1">
      <alignment horizontal="center" vertical="top" wrapText="1"/>
    </xf>
    <xf numFmtId="0" fontId="2" fillId="0" borderId="5" xfId="2" applyFont="1" applyBorder="1" applyAlignment="1">
      <alignment horizontal="center" vertical="top" wrapText="1"/>
    </xf>
    <xf numFmtId="0" fontId="3" fillId="0" borderId="0" xfId="0" applyFont="1"/>
    <xf numFmtId="0" fontId="3" fillId="0" borderId="1" xfId="0" applyFont="1" applyBorder="1" applyAlignment="1">
      <alignment horizontal="left" vertical="top" wrapText="1"/>
    </xf>
    <xf numFmtId="1" fontId="3" fillId="0" borderId="1" xfId="0" applyNumberFormat="1" applyFont="1" applyBorder="1" applyAlignment="1">
      <alignment horizontal="left" wrapText="1"/>
    </xf>
    <xf numFmtId="43" fontId="3" fillId="0" borderId="1" xfId="3" quotePrefix="1" applyFont="1" applyBorder="1" applyAlignment="1">
      <alignment wrapText="1"/>
    </xf>
    <xf numFmtId="0" fontId="3" fillId="0" borderId="1" xfId="0" applyFont="1" applyFill="1" applyBorder="1" applyAlignment="1">
      <alignment horizontal="left" wrapText="1"/>
    </xf>
    <xf numFmtId="0" fontId="2" fillId="0" borderId="0" xfId="2" applyFont="1" applyBorder="1" applyAlignment="1">
      <alignment horizontal="center" vertical="top" wrapText="1"/>
    </xf>
    <xf numFmtId="0" fontId="3" fillId="0" borderId="0" xfId="0" applyFont="1" applyAlignment="1">
      <alignment horizontal="left"/>
    </xf>
    <xf numFmtId="0" fontId="3" fillId="0" borderId="0" xfId="0" applyFont="1" applyAlignment="1">
      <alignment wrapText="1"/>
    </xf>
    <xf numFmtId="49" fontId="3" fillId="0" borderId="1" xfId="0" applyNumberFormat="1" applyFont="1" applyBorder="1" applyAlignment="1">
      <alignment horizontal="left" wrapText="1"/>
    </xf>
    <xf numFmtId="165" fontId="3" fillId="0" borderId="1" xfId="0" applyNumberFormat="1" applyFont="1" applyBorder="1" applyAlignment="1">
      <alignment horizontal="left" vertical="top"/>
    </xf>
    <xf numFmtId="164" fontId="3" fillId="0" borderId="1" xfId="3" applyNumberFormat="1" applyFont="1" applyBorder="1" applyAlignment="1">
      <alignment horizontal="left" wrapText="1"/>
    </xf>
    <xf numFmtId="166" fontId="3" fillId="0" borderId="1" xfId="0" applyNumberFormat="1" applyFont="1" applyBorder="1" applyAlignment="1">
      <alignment horizontal="left" wrapText="1"/>
    </xf>
    <xf numFmtId="3" fontId="3" fillId="0" borderId="1" xfId="0" applyNumberFormat="1" applyFont="1" applyFill="1" applyBorder="1" applyAlignment="1">
      <alignment horizontal="left" wrapText="1"/>
    </xf>
    <xf numFmtId="43" fontId="3" fillId="0" borderId="1" xfId="3" quotePrefix="1" applyFont="1" applyBorder="1" applyAlignment="1">
      <alignment horizontal="left" wrapText="1"/>
    </xf>
    <xf numFmtId="16" fontId="3" fillId="0" borderId="1" xfId="0" applyNumberFormat="1" applyFont="1" applyBorder="1" applyAlignment="1">
      <alignment horizontal="left" wrapText="1"/>
    </xf>
    <xf numFmtId="0" fontId="4" fillId="0" borderId="1" xfId="0" applyFont="1" applyBorder="1" applyAlignment="1"/>
    <xf numFmtId="0" fontId="6" fillId="0" borderId="1" xfId="0" applyFont="1" applyBorder="1" applyAlignment="1">
      <alignment horizontal="right"/>
    </xf>
    <xf numFmtId="0" fontId="4" fillId="0" borderId="1" xfId="0" applyFont="1" applyBorder="1" applyAlignment="1">
      <alignment horizontal="center"/>
    </xf>
    <xf numFmtId="0" fontId="6" fillId="0" borderId="1" xfId="0" applyFont="1" applyBorder="1" applyAlignment="1">
      <alignment horizontal="righ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6"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8" xfId="0" applyFont="1" applyBorder="1" applyAlignment="1">
      <alignment horizontal="left" vertical="top" wrapText="1"/>
    </xf>
    <xf numFmtId="165" fontId="4" fillId="0" borderId="1" xfId="0" applyNumberFormat="1" applyFont="1" applyBorder="1" applyAlignment="1">
      <alignment horizontal="center"/>
    </xf>
  </cellXfs>
  <cellStyles count="4">
    <cellStyle name="Comma" xfId="3" builtinId="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55562</xdr:colOff>
      <xdr:row>15</xdr:row>
      <xdr:rowOff>11906</xdr:rowOff>
    </xdr:from>
    <xdr:ext cx="6553729" cy="10612438"/>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843" y="7727156"/>
          <a:ext cx="6553729" cy="106124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chuster\Downloads\InterventionsTracking2012-06-12%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biasucci\Downloads\WAH%20DRAFT%20Infrastructure%20Reporting%20Compilation%20SFY%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oe.draetta\AppData\Local\Microsoft\Windows\Temporary%20Internet%20Files\Content.Outlook\Z4564GLY\HSCRC-GBR-Investment-in-Infrastructure-Reporting-Template-DRAFT-02-04-2015%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schuster\AppData\Local\Microsoft\Windows\Temporary%20Internet%20Files\Content.Outlook\O3Y8J8I0\HSCRC%20GBR%20Investment%20in%20Infrastructure%20Reporting%20Template%2010222014%20BSB%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entist-WAH-Shady Grove "/>
      <sheetName val="Anne Arundel MC "/>
      <sheetName val="BaltimoreWashingtonMC"/>
      <sheetName val="Bon Secours"/>
      <sheetName val="Civista"/>
      <sheetName val="Doctors"/>
      <sheetName val="Franklin Square"/>
      <sheetName val="Frederick"/>
      <sheetName val="GBMC"/>
      <sheetName val="Harbor Hospital"/>
      <sheetName val="Holy Cross "/>
      <sheetName val="JohnsHopkinsHS"/>
      <sheetName val="Kernan"/>
      <sheetName val="Lifebridge-Sinai Northwest"/>
      <sheetName val="Maryland General"/>
      <sheetName val="Mercy"/>
      <sheetName val="Montgomery General"/>
      <sheetName val="Peninsula "/>
      <sheetName val="St. Agnes"/>
      <sheetName val="St. Joseph"/>
      <sheetName val="St. Marys"/>
      <sheetName val="Union Memorial"/>
      <sheetName val="UnivMarlandMC"/>
      <sheetName val="Upper Chesapeake-Harford"/>
      <sheetName val="(Sub) Intervention Categori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Case Mgmt/Care Coordin</v>
          </cell>
        </row>
        <row r="2">
          <cell r="A2" t="str">
            <v>Medication Mgmt</v>
          </cell>
        </row>
        <row r="3">
          <cell r="A3" t="str">
            <v>Discharge Process Reengin</v>
          </cell>
        </row>
        <row r="4">
          <cell r="A4" t="str">
            <v>Patient Education</v>
          </cell>
        </row>
        <row r="5">
          <cell r="A5" t="str">
            <v>Readm Risk Assessment</v>
          </cell>
        </row>
        <row r="6">
          <cell r="A6" t="str">
            <v>Clinical Pathways</v>
          </cell>
        </row>
        <row r="7">
          <cell r="A7" t="str">
            <v>Primary Care Handoff</v>
          </cell>
        </row>
      </sheetData>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A Overview"/>
      <sheetName val="Tab 1B Overview"/>
      <sheetName val="WAH -- 1 QIO"/>
      <sheetName val="WAH -- 2 Telehealth"/>
      <sheetName val="WAH 3 -- ED U Turn"/>
      <sheetName val="WAH -- 4 Risk Tool"/>
      <sheetName val="WAH -- 5 Transitional Care"/>
      <sheetName val="WAH -- 6 Well Transitions"/>
      <sheetName val="WAH 7 -- SeedCo"/>
      <sheetName val="WAH 8 -- ACO FY15"/>
      <sheetName val="WAH -- 9 WAH CIN FY15"/>
      <sheetName val="WAH -- 10 CCI"/>
      <sheetName val="WAH -- 11 Prescription Produce"/>
      <sheetName val="WAH -- 12 Sr Peer Advocate Prog"/>
      <sheetName val="WAH -- 13 Hospitalists"/>
      <sheetName val="WAH -- 14 Infectious Dis MD"/>
      <sheetName val="WAH -- 15 Care Transition"/>
      <sheetName val="WAH -- 16 Leadership Position"/>
      <sheetName val="WAH -- 17 HIE"/>
      <sheetName val="WAH 18 -- Cerner Hub"/>
      <sheetName val="WAH 19 -- Cerner Lighthouse"/>
      <sheetName val="WAH 20 -- Cerner Wellness"/>
      <sheetName val="WAH 21 -- Allscripts"/>
      <sheetName val="WAH -- 22 Walgreens 340b"/>
      <sheetName val="WAH 23 -- Primary Care FY15"/>
      <sheetName val="WAH -- 24 Perinatology"/>
      <sheetName val="WAH -- 25 Health Equity"/>
      <sheetName val="WAH -- 26 Community Health Scre"/>
      <sheetName val="WAH -- 27 QBS"/>
      <sheetName val="WAH -- 28 Health Equity Conf"/>
      <sheetName val="WAH -- 29 Cancer Program "/>
      <sheetName val="WAH -- 30 Tobacco Cessation"/>
      <sheetName val="WAH -- 31 Org Assessments"/>
      <sheetName val="Instructions"/>
      <sheetName val="Tab 1 Overview"/>
      <sheetName val="WAH -- 3 Walgreens 340b"/>
      <sheetName val="WAH 4 -- ED U Turn"/>
      <sheetName val="WAH -- 5 Risk Tool"/>
      <sheetName val="WAH -- 6 Transitional Care"/>
      <sheetName val="WAH -- 7 Well Transitions"/>
      <sheetName val="WAH 8 -- SeedCo"/>
      <sheetName val="WAH 9 -- Primary Care FY15"/>
      <sheetName val="WAH 10 -- ACO FY15"/>
      <sheetName val="WAH -- 11 WAH CIN FY15"/>
      <sheetName val="WAH -- 12 CCI"/>
      <sheetName val="WAH -- 13 Prescription Produce"/>
      <sheetName val="WAH -- 14 Sr Peer Advocate Prog"/>
      <sheetName val="WAH -- 15 Perinatology"/>
      <sheetName val="WAH -- 16 Hospitalists"/>
      <sheetName val="WAH -- 17 Infectious Dis MD"/>
      <sheetName val="WAH -- 18 Care Transition"/>
      <sheetName val="WAH -- 19 Leadership Position"/>
      <sheetName val="WAH -- 20 Health Equity"/>
      <sheetName val="WAH -- 21 Community Health Scre"/>
      <sheetName val="WAH -- 22 QBS"/>
      <sheetName val="WAH -- 23 Health Equity Conf"/>
      <sheetName val="WAH -- 24 Cancer Program "/>
      <sheetName val="WAH -- 25 Tobacco Cessation"/>
      <sheetName val="WAH -- 26 Org Assessments"/>
      <sheetName val="WAH -- 27 HIE"/>
      <sheetName val="WAH 28 -- Cerner Hub"/>
    </sheetNames>
    <sheetDataSet>
      <sheetData sheetId="0"/>
      <sheetData sheetId="1"/>
      <sheetData sheetId="2">
        <row r="1">
          <cell r="AJ1" t="str">
            <v>1. Patient centered investment</v>
          </cell>
        </row>
        <row r="2">
          <cell r="AJ2" t="str">
            <v>2. Provider/care team investment</v>
          </cell>
        </row>
        <row r="3">
          <cell r="AJ3" t="str">
            <v>3. Health information technology to support patient and/or provider investment</v>
          </cell>
        </row>
        <row r="4">
          <cell r="AJ4" t="str">
            <v>Regulated Space</v>
          </cell>
        </row>
        <row r="5">
          <cell r="AJ5" t="str">
            <v>Unregulated Space</v>
          </cell>
        </row>
        <row r="6">
          <cell r="AJ6" t="str">
            <v>Both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Overview"/>
      <sheetName val="Tab 2 Investment X"/>
      <sheetName val="Instructions"/>
      <sheetName val="Example 1"/>
      <sheetName val="Example 2"/>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Overview"/>
      <sheetName val="Tab 2 Investment X"/>
      <sheetName val="Instructions"/>
      <sheetName val="Example 1"/>
      <sheetName val="Example 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view="pageBreakPreview" zoomScaleNormal="100" zoomScaleSheetLayoutView="100" workbookViewId="0"/>
  </sheetViews>
  <sheetFormatPr defaultRowHeight="15.75" x14ac:dyDescent="0.25"/>
  <cols>
    <col min="1" max="1" width="25.85546875" style="4" bestFit="1" customWidth="1"/>
    <col min="2" max="5" width="9.140625" style="4"/>
    <col min="6" max="6" width="4.28515625" style="4" customWidth="1"/>
    <col min="7" max="8" width="9.140625" style="4"/>
    <col min="9" max="9" width="16.5703125" style="4" customWidth="1"/>
    <col min="10" max="16384" width="9.140625" style="4"/>
  </cols>
  <sheetData>
    <row r="1" spans="1:13" x14ac:dyDescent="0.25">
      <c r="A1" s="16" t="s">
        <v>34</v>
      </c>
      <c r="B1" s="46" t="s">
        <v>41</v>
      </c>
      <c r="C1" s="46"/>
      <c r="D1" s="46"/>
      <c r="E1" s="46"/>
      <c r="G1" s="47" t="s">
        <v>35</v>
      </c>
      <c r="H1" s="47"/>
      <c r="I1" s="47"/>
      <c r="J1" s="48">
        <v>10</v>
      </c>
      <c r="K1" s="48"/>
      <c r="L1" s="48"/>
      <c r="M1" s="48"/>
    </row>
    <row r="2" spans="1:13" x14ac:dyDescent="0.25">
      <c r="A2" s="17" t="s">
        <v>36</v>
      </c>
      <c r="B2" s="46" t="s">
        <v>54</v>
      </c>
      <c r="C2" s="46"/>
      <c r="D2" s="46"/>
      <c r="E2" s="46"/>
      <c r="G2" s="47" t="s">
        <v>37</v>
      </c>
      <c r="H2" s="47"/>
      <c r="I2" s="47"/>
      <c r="J2" s="59">
        <f>+'GEC -- 1 ACO FY14'!C6+'GEC -- 2 CIN FY14'!C6+'GEC 3 -- HIE'!C6+'GEC 4 -- Cerner Hub'!C6+'GEC -- 5 Primary Care FY14'!C6+'GEC -- 6 Health Equity'!C6+'GEC -- 7 Community Health Scre'!C6+'GEC -- 8 QBS'!C6+'GEC -- 9 Health Equity Conf'!C6-'GEC -- 9 Health Equity Conf'!C7+'GEC -- 10 Org Assessments'!C6</f>
        <v>65587.338669999983</v>
      </c>
      <c r="K2" s="59"/>
      <c r="L2" s="59"/>
      <c r="M2" s="59"/>
    </row>
    <row r="3" spans="1:13" x14ac:dyDescent="0.25">
      <c r="A3" s="18" t="s">
        <v>38</v>
      </c>
      <c r="B3" s="46" t="s">
        <v>39</v>
      </c>
      <c r="C3" s="46"/>
      <c r="D3" s="46"/>
      <c r="E3" s="46"/>
      <c r="G3" s="47"/>
      <c r="H3" s="47"/>
      <c r="I3" s="47"/>
      <c r="J3" s="48"/>
      <c r="K3" s="48"/>
      <c r="L3" s="48"/>
      <c r="M3" s="48"/>
    </row>
    <row r="5" spans="1:13" ht="47.25" customHeight="1" x14ac:dyDescent="0.25">
      <c r="A5" s="49" t="s">
        <v>40</v>
      </c>
      <c r="B5" s="50" t="s">
        <v>117</v>
      </c>
      <c r="C5" s="51"/>
      <c r="D5" s="51"/>
      <c r="E5" s="51"/>
      <c r="F5" s="51"/>
      <c r="G5" s="51"/>
      <c r="H5" s="51"/>
      <c r="I5" s="51"/>
      <c r="J5" s="51"/>
      <c r="K5" s="51"/>
      <c r="L5" s="51"/>
      <c r="M5" s="52"/>
    </row>
    <row r="6" spans="1:13" x14ac:dyDescent="0.25">
      <c r="A6" s="49"/>
      <c r="B6" s="53"/>
      <c r="C6" s="54"/>
      <c r="D6" s="54"/>
      <c r="E6" s="54"/>
      <c r="F6" s="54"/>
      <c r="G6" s="54"/>
      <c r="H6" s="54"/>
      <c r="I6" s="54"/>
      <c r="J6" s="54"/>
      <c r="K6" s="54"/>
      <c r="L6" s="54"/>
      <c r="M6" s="55"/>
    </row>
    <row r="7" spans="1:13" x14ac:dyDescent="0.25">
      <c r="A7" s="49"/>
      <c r="B7" s="53"/>
      <c r="C7" s="54"/>
      <c r="D7" s="54"/>
      <c r="E7" s="54"/>
      <c r="F7" s="54"/>
      <c r="G7" s="54"/>
      <c r="H7" s="54"/>
      <c r="I7" s="54"/>
      <c r="J7" s="54"/>
      <c r="K7" s="54"/>
      <c r="L7" s="54"/>
      <c r="M7" s="55"/>
    </row>
    <row r="8" spans="1:13" x14ac:dyDescent="0.25">
      <c r="A8" s="49"/>
      <c r="B8" s="53"/>
      <c r="C8" s="54"/>
      <c r="D8" s="54"/>
      <c r="E8" s="54"/>
      <c r="F8" s="54"/>
      <c r="G8" s="54"/>
      <c r="H8" s="54"/>
      <c r="I8" s="54"/>
      <c r="J8" s="54"/>
      <c r="K8" s="54"/>
      <c r="L8" s="54"/>
      <c r="M8" s="55"/>
    </row>
    <row r="9" spans="1:13" x14ac:dyDescent="0.25">
      <c r="A9" s="49"/>
      <c r="B9" s="53"/>
      <c r="C9" s="54"/>
      <c r="D9" s="54"/>
      <c r="E9" s="54"/>
      <c r="F9" s="54"/>
      <c r="G9" s="54"/>
      <c r="H9" s="54"/>
      <c r="I9" s="54"/>
      <c r="J9" s="54"/>
      <c r="K9" s="54"/>
      <c r="L9" s="54"/>
      <c r="M9" s="55"/>
    </row>
    <row r="10" spans="1:13" x14ac:dyDescent="0.25">
      <c r="A10" s="49"/>
      <c r="B10" s="53"/>
      <c r="C10" s="54"/>
      <c r="D10" s="54"/>
      <c r="E10" s="54"/>
      <c r="F10" s="54"/>
      <c r="G10" s="54"/>
      <c r="H10" s="54"/>
      <c r="I10" s="54"/>
      <c r="J10" s="54"/>
      <c r="K10" s="54"/>
      <c r="L10" s="54"/>
      <c r="M10" s="55"/>
    </row>
    <row r="11" spans="1:13" x14ac:dyDescent="0.25">
      <c r="A11" s="49"/>
      <c r="B11" s="53"/>
      <c r="C11" s="54"/>
      <c r="D11" s="54"/>
      <c r="E11" s="54"/>
      <c r="F11" s="54"/>
      <c r="G11" s="54"/>
      <c r="H11" s="54"/>
      <c r="I11" s="54"/>
      <c r="J11" s="54"/>
      <c r="K11" s="54"/>
      <c r="L11" s="54"/>
      <c r="M11" s="55"/>
    </row>
    <row r="12" spans="1:13" x14ac:dyDescent="0.25">
      <c r="A12" s="49"/>
      <c r="B12" s="53"/>
      <c r="C12" s="54"/>
      <c r="D12" s="54"/>
      <c r="E12" s="54"/>
      <c r="F12" s="54"/>
      <c r="G12" s="54"/>
      <c r="H12" s="54"/>
      <c r="I12" s="54"/>
      <c r="J12" s="54"/>
      <c r="K12" s="54"/>
      <c r="L12" s="54"/>
      <c r="M12" s="55"/>
    </row>
    <row r="13" spans="1:13" x14ac:dyDescent="0.25">
      <c r="A13" s="49"/>
      <c r="B13" s="53"/>
      <c r="C13" s="54"/>
      <c r="D13" s="54"/>
      <c r="E13" s="54"/>
      <c r="F13" s="54"/>
      <c r="G13" s="54"/>
      <c r="H13" s="54"/>
      <c r="I13" s="54"/>
      <c r="J13" s="54"/>
      <c r="K13" s="54"/>
      <c r="L13" s="54"/>
      <c r="M13" s="55"/>
    </row>
    <row r="14" spans="1:13" x14ac:dyDescent="0.25">
      <c r="A14" s="49"/>
      <c r="B14" s="53"/>
      <c r="C14" s="54"/>
      <c r="D14" s="54"/>
      <c r="E14" s="54"/>
      <c r="F14" s="54"/>
      <c r="G14" s="54"/>
      <c r="H14" s="54"/>
      <c r="I14" s="54"/>
      <c r="J14" s="54"/>
      <c r="K14" s="54"/>
      <c r="L14" s="54"/>
      <c r="M14" s="55"/>
    </row>
    <row r="15" spans="1:13" x14ac:dyDescent="0.25">
      <c r="A15" s="49"/>
      <c r="B15" s="53"/>
      <c r="C15" s="54"/>
      <c r="D15" s="54"/>
      <c r="E15" s="54"/>
      <c r="F15" s="54"/>
      <c r="G15" s="54"/>
      <c r="H15" s="54"/>
      <c r="I15" s="54"/>
      <c r="J15" s="54"/>
      <c r="K15" s="54"/>
      <c r="L15" s="54"/>
      <c r="M15" s="55"/>
    </row>
    <row r="16" spans="1:13" x14ac:dyDescent="0.25">
      <c r="A16" s="49"/>
      <c r="B16" s="53"/>
      <c r="C16" s="54"/>
      <c r="D16" s="54"/>
      <c r="E16" s="54"/>
      <c r="F16" s="54"/>
      <c r="G16" s="54"/>
      <c r="H16" s="54"/>
      <c r="I16" s="54"/>
      <c r="J16" s="54"/>
      <c r="K16" s="54"/>
      <c r="L16" s="54"/>
      <c r="M16" s="55"/>
    </row>
    <row r="17" spans="1:13" x14ac:dyDescent="0.25">
      <c r="A17" s="49"/>
      <c r="B17" s="53"/>
      <c r="C17" s="54"/>
      <c r="D17" s="54"/>
      <c r="E17" s="54"/>
      <c r="F17" s="54"/>
      <c r="G17" s="54"/>
      <c r="H17" s="54"/>
      <c r="I17" s="54"/>
      <c r="J17" s="54"/>
      <c r="K17" s="54"/>
      <c r="L17" s="54"/>
      <c r="M17" s="55"/>
    </row>
    <row r="18" spans="1:13" x14ac:dyDescent="0.25">
      <c r="A18" s="49"/>
      <c r="B18" s="53"/>
      <c r="C18" s="54"/>
      <c r="D18" s="54"/>
      <c r="E18" s="54"/>
      <c r="F18" s="54"/>
      <c r="G18" s="54"/>
      <c r="H18" s="54"/>
      <c r="I18" s="54"/>
      <c r="J18" s="54"/>
      <c r="K18" s="54"/>
      <c r="L18" s="54"/>
      <c r="M18" s="55"/>
    </row>
    <row r="19" spans="1:13" x14ac:dyDescent="0.25">
      <c r="A19" s="49"/>
      <c r="B19" s="53"/>
      <c r="C19" s="54"/>
      <c r="D19" s="54"/>
      <c r="E19" s="54"/>
      <c r="F19" s="54"/>
      <c r="G19" s="54"/>
      <c r="H19" s="54"/>
      <c r="I19" s="54"/>
      <c r="J19" s="54"/>
      <c r="K19" s="54"/>
      <c r="L19" s="54"/>
      <c r="M19" s="55"/>
    </row>
    <row r="20" spans="1:13" x14ac:dyDescent="0.25">
      <c r="A20" s="49"/>
      <c r="B20" s="53"/>
      <c r="C20" s="54"/>
      <c r="D20" s="54"/>
      <c r="E20" s="54"/>
      <c r="F20" s="54"/>
      <c r="G20" s="54"/>
      <c r="H20" s="54"/>
      <c r="I20" s="54"/>
      <c r="J20" s="54"/>
      <c r="K20" s="54"/>
      <c r="L20" s="54"/>
      <c r="M20" s="55"/>
    </row>
    <row r="21" spans="1:13" x14ac:dyDescent="0.25">
      <c r="A21" s="49"/>
      <c r="B21" s="53"/>
      <c r="C21" s="54"/>
      <c r="D21" s="54"/>
      <c r="E21" s="54"/>
      <c r="F21" s="54"/>
      <c r="G21" s="54"/>
      <c r="H21" s="54"/>
      <c r="I21" s="54"/>
      <c r="J21" s="54"/>
      <c r="K21" s="54"/>
      <c r="L21" s="54"/>
      <c r="M21" s="55"/>
    </row>
    <row r="22" spans="1:13" x14ac:dyDescent="0.25">
      <c r="A22" s="49"/>
      <c r="B22" s="53"/>
      <c r="C22" s="54"/>
      <c r="D22" s="54"/>
      <c r="E22" s="54"/>
      <c r="F22" s="54"/>
      <c r="G22" s="54"/>
      <c r="H22" s="54"/>
      <c r="I22" s="54"/>
      <c r="J22" s="54"/>
      <c r="K22" s="54"/>
      <c r="L22" s="54"/>
      <c r="M22" s="55"/>
    </row>
    <row r="23" spans="1:13" x14ac:dyDescent="0.25">
      <c r="A23" s="49"/>
      <c r="B23" s="53"/>
      <c r="C23" s="54"/>
      <c r="D23" s="54"/>
      <c r="E23" s="54"/>
      <c r="F23" s="54"/>
      <c r="G23" s="54"/>
      <c r="H23" s="54"/>
      <c r="I23" s="54"/>
      <c r="J23" s="54"/>
      <c r="K23" s="54"/>
      <c r="L23" s="54"/>
      <c r="M23" s="55"/>
    </row>
    <row r="24" spans="1:13" x14ac:dyDescent="0.25">
      <c r="A24" s="49"/>
      <c r="B24" s="53"/>
      <c r="C24" s="54"/>
      <c r="D24" s="54"/>
      <c r="E24" s="54"/>
      <c r="F24" s="54"/>
      <c r="G24" s="54"/>
      <c r="H24" s="54"/>
      <c r="I24" s="54"/>
      <c r="J24" s="54"/>
      <c r="K24" s="54"/>
      <c r="L24" s="54"/>
      <c r="M24" s="55"/>
    </row>
    <row r="25" spans="1:13" x14ac:dyDescent="0.25">
      <c r="A25" s="49"/>
      <c r="B25" s="53"/>
      <c r="C25" s="54"/>
      <c r="D25" s="54"/>
      <c r="E25" s="54"/>
      <c r="F25" s="54"/>
      <c r="G25" s="54"/>
      <c r="H25" s="54"/>
      <c r="I25" s="54"/>
      <c r="J25" s="54"/>
      <c r="K25" s="54"/>
      <c r="L25" s="54"/>
      <c r="M25" s="55"/>
    </row>
    <row r="26" spans="1:13" x14ac:dyDescent="0.25">
      <c r="A26" s="49"/>
      <c r="B26" s="53"/>
      <c r="C26" s="54"/>
      <c r="D26" s="54"/>
      <c r="E26" s="54"/>
      <c r="F26" s="54"/>
      <c r="G26" s="54"/>
      <c r="H26" s="54"/>
      <c r="I26" s="54"/>
      <c r="J26" s="54"/>
      <c r="K26" s="54"/>
      <c r="L26" s="54"/>
      <c r="M26" s="55"/>
    </row>
    <row r="27" spans="1:13" x14ac:dyDescent="0.25">
      <c r="A27" s="49"/>
      <c r="B27" s="53"/>
      <c r="C27" s="54"/>
      <c r="D27" s="54"/>
      <c r="E27" s="54"/>
      <c r="F27" s="54"/>
      <c r="G27" s="54"/>
      <c r="H27" s="54"/>
      <c r="I27" s="54"/>
      <c r="J27" s="54"/>
      <c r="K27" s="54"/>
      <c r="L27" s="54"/>
      <c r="M27" s="55"/>
    </row>
    <row r="28" spans="1:13" x14ac:dyDescent="0.25">
      <c r="A28" s="49"/>
      <c r="B28" s="53"/>
      <c r="C28" s="54"/>
      <c r="D28" s="54"/>
      <c r="E28" s="54"/>
      <c r="F28" s="54"/>
      <c r="G28" s="54"/>
      <c r="H28" s="54"/>
      <c r="I28" s="54"/>
      <c r="J28" s="54"/>
      <c r="K28" s="54"/>
      <c r="L28" s="54"/>
      <c r="M28" s="55"/>
    </row>
    <row r="29" spans="1:13" x14ac:dyDescent="0.25">
      <c r="A29" s="49"/>
      <c r="B29" s="53"/>
      <c r="C29" s="54"/>
      <c r="D29" s="54"/>
      <c r="E29" s="54"/>
      <c r="F29" s="54"/>
      <c r="G29" s="54"/>
      <c r="H29" s="54"/>
      <c r="I29" s="54"/>
      <c r="J29" s="54"/>
      <c r="K29" s="54"/>
      <c r="L29" s="54"/>
      <c r="M29" s="55"/>
    </row>
    <row r="30" spans="1:13" x14ac:dyDescent="0.25">
      <c r="A30" s="49"/>
      <c r="B30" s="53"/>
      <c r="C30" s="54"/>
      <c r="D30" s="54"/>
      <c r="E30" s="54"/>
      <c r="F30" s="54"/>
      <c r="G30" s="54"/>
      <c r="H30" s="54"/>
      <c r="I30" s="54"/>
      <c r="J30" s="54"/>
      <c r="K30" s="54"/>
      <c r="L30" s="54"/>
      <c r="M30" s="55"/>
    </row>
    <row r="31" spans="1:13" x14ac:dyDescent="0.25">
      <c r="A31" s="49"/>
      <c r="B31" s="53"/>
      <c r="C31" s="54"/>
      <c r="D31" s="54"/>
      <c r="E31" s="54"/>
      <c r="F31" s="54"/>
      <c r="G31" s="54"/>
      <c r="H31" s="54"/>
      <c r="I31" s="54"/>
      <c r="J31" s="54"/>
      <c r="K31" s="54"/>
      <c r="L31" s="54"/>
      <c r="M31" s="55"/>
    </row>
    <row r="32" spans="1:13" x14ac:dyDescent="0.25">
      <c r="A32" s="49"/>
      <c r="B32" s="53"/>
      <c r="C32" s="54"/>
      <c r="D32" s="54"/>
      <c r="E32" s="54"/>
      <c r="F32" s="54"/>
      <c r="G32" s="54"/>
      <c r="H32" s="54"/>
      <c r="I32" s="54"/>
      <c r="J32" s="54"/>
      <c r="K32" s="54"/>
      <c r="L32" s="54"/>
      <c r="M32" s="55"/>
    </row>
    <row r="33" spans="1:13" x14ac:dyDescent="0.25">
      <c r="A33" s="49"/>
      <c r="B33" s="53"/>
      <c r="C33" s="54"/>
      <c r="D33" s="54"/>
      <c r="E33" s="54"/>
      <c r="F33" s="54"/>
      <c r="G33" s="54"/>
      <c r="H33" s="54"/>
      <c r="I33" s="54"/>
      <c r="J33" s="54"/>
      <c r="K33" s="54"/>
      <c r="L33" s="54"/>
      <c r="M33" s="55"/>
    </row>
    <row r="34" spans="1:13" x14ac:dyDescent="0.25">
      <c r="A34" s="49"/>
      <c r="B34" s="53"/>
      <c r="C34" s="54"/>
      <c r="D34" s="54"/>
      <c r="E34" s="54"/>
      <c r="F34" s="54"/>
      <c r="G34" s="54"/>
      <c r="H34" s="54"/>
      <c r="I34" s="54"/>
      <c r="J34" s="54"/>
      <c r="K34" s="54"/>
      <c r="L34" s="54"/>
      <c r="M34" s="55"/>
    </row>
    <row r="35" spans="1:13" x14ac:dyDescent="0.25">
      <c r="A35" s="49"/>
      <c r="B35" s="56"/>
      <c r="C35" s="57"/>
      <c r="D35" s="57"/>
      <c r="E35" s="57"/>
      <c r="F35" s="57"/>
      <c r="G35" s="57"/>
      <c r="H35" s="57"/>
      <c r="I35" s="57"/>
      <c r="J35" s="57"/>
      <c r="K35" s="57"/>
      <c r="L35" s="57"/>
      <c r="M35" s="58"/>
    </row>
  </sheetData>
  <mergeCells count="11">
    <mergeCell ref="B1:E1"/>
    <mergeCell ref="G1:I1"/>
    <mergeCell ref="J1:M1"/>
    <mergeCell ref="B2:E2"/>
    <mergeCell ref="G2:I2"/>
    <mergeCell ref="J2:M2"/>
    <mergeCell ref="B3:E3"/>
    <mergeCell ref="G3:I3"/>
    <mergeCell ref="J3:M3"/>
    <mergeCell ref="A5:A35"/>
    <mergeCell ref="B5:M35"/>
  </mergeCells>
  <pageMargins left="0.7" right="0.7" top="0.75" bottom="0.75" header="0.3" footer="0.3"/>
  <pageSetup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workbookViewId="0"/>
  </sheetViews>
  <sheetFormatPr defaultRowHeight="18.75" x14ac:dyDescent="0.3"/>
  <cols>
    <col min="1" max="1" width="9.140625" style="31"/>
    <col min="2" max="2" width="76.28515625" style="37" customWidth="1"/>
    <col min="3" max="3" width="91.140625" style="38" customWidth="1"/>
    <col min="4" max="16384" width="9.140625" style="31"/>
  </cols>
  <sheetData>
    <row r="1" spans="1:3" x14ac:dyDescent="0.3">
      <c r="A1" s="1">
        <v>1</v>
      </c>
      <c r="B1" s="2" t="s">
        <v>0</v>
      </c>
      <c r="C1" s="20" t="s">
        <v>86</v>
      </c>
    </row>
    <row r="2" spans="1:3" x14ac:dyDescent="0.3">
      <c r="A2" s="1">
        <v>2</v>
      </c>
      <c r="B2" s="2" t="s">
        <v>1</v>
      </c>
      <c r="C2" s="20" t="s">
        <v>41</v>
      </c>
    </row>
    <row r="3" spans="1:3" x14ac:dyDescent="0.3">
      <c r="A3" s="1">
        <v>3</v>
      </c>
      <c r="B3" s="2" t="s">
        <v>2</v>
      </c>
      <c r="C3" s="20" t="s">
        <v>59</v>
      </c>
    </row>
    <row r="4" spans="1:3" ht="93.75" x14ac:dyDescent="0.3">
      <c r="A4" s="1">
        <v>4</v>
      </c>
      <c r="B4" s="2" t="s">
        <v>4</v>
      </c>
      <c r="C4" s="32" t="s">
        <v>80</v>
      </c>
    </row>
    <row r="5" spans="1:3" ht="38.25" customHeight="1" x14ac:dyDescent="0.3">
      <c r="A5" s="1">
        <v>5</v>
      </c>
      <c r="B5" s="2" t="s">
        <v>6</v>
      </c>
      <c r="C5" s="20" t="s">
        <v>81</v>
      </c>
    </row>
    <row r="6" spans="1:3" x14ac:dyDescent="0.3">
      <c r="A6" s="1">
        <v>6</v>
      </c>
      <c r="B6" s="2" t="s">
        <v>8</v>
      </c>
      <c r="C6" s="21">
        <f>95620*0.0214</f>
        <v>2046.2679999999998</v>
      </c>
    </row>
    <row r="7" spans="1:3" x14ac:dyDescent="0.3">
      <c r="A7" s="1">
        <v>7</v>
      </c>
      <c r="B7" s="2" t="s">
        <v>9</v>
      </c>
      <c r="C7" s="21">
        <f>12500*0.0214</f>
        <v>267.5</v>
      </c>
    </row>
    <row r="8" spans="1:3" x14ac:dyDescent="0.3">
      <c r="A8" s="1">
        <v>8</v>
      </c>
      <c r="B8" s="2" t="s">
        <v>10</v>
      </c>
      <c r="C8" s="20" t="s">
        <v>62</v>
      </c>
    </row>
    <row r="9" spans="1:3" x14ac:dyDescent="0.3">
      <c r="A9" s="1">
        <v>9</v>
      </c>
      <c r="B9" s="2" t="s">
        <v>12</v>
      </c>
      <c r="C9" s="33">
        <v>2007</v>
      </c>
    </row>
    <row r="10" spans="1:3" x14ac:dyDescent="0.3">
      <c r="A10" s="1">
        <v>10</v>
      </c>
      <c r="B10" s="2" t="s">
        <v>13</v>
      </c>
      <c r="C10" s="33">
        <v>2007</v>
      </c>
    </row>
    <row r="11" spans="1:3" ht="37.5" x14ac:dyDescent="0.3">
      <c r="A11" s="1">
        <v>11</v>
      </c>
      <c r="B11" s="2" t="s">
        <v>14</v>
      </c>
      <c r="C11" s="20" t="s">
        <v>82</v>
      </c>
    </row>
    <row r="12" spans="1:3" x14ac:dyDescent="0.3">
      <c r="A12" s="1">
        <v>12</v>
      </c>
      <c r="B12" s="2" t="s">
        <v>16</v>
      </c>
      <c r="C12" s="34">
        <v>2</v>
      </c>
    </row>
    <row r="13" spans="1:3" ht="37.5" x14ac:dyDescent="0.3">
      <c r="A13" s="1">
        <v>13</v>
      </c>
      <c r="B13" s="2" t="s">
        <v>18</v>
      </c>
      <c r="C13" s="20" t="s">
        <v>102</v>
      </c>
    </row>
    <row r="14" spans="1:3" x14ac:dyDescent="0.3">
      <c r="A14" s="1">
        <v>14</v>
      </c>
      <c r="B14" s="2" t="s">
        <v>20</v>
      </c>
      <c r="C14" s="20"/>
    </row>
    <row r="15" spans="1:3" ht="56.25" x14ac:dyDescent="0.3">
      <c r="A15" s="1">
        <v>15</v>
      </c>
      <c r="B15" s="2" t="s">
        <v>22</v>
      </c>
      <c r="C15" s="32" t="s">
        <v>101</v>
      </c>
    </row>
    <row r="16" spans="1:3" ht="37.5" x14ac:dyDescent="0.3">
      <c r="A16" s="1">
        <v>16</v>
      </c>
      <c r="B16" s="2" t="s">
        <v>83</v>
      </c>
      <c r="C16" s="35" t="s">
        <v>103</v>
      </c>
    </row>
    <row r="17" spans="1:3" x14ac:dyDescent="0.3">
      <c r="A17" s="1">
        <v>17</v>
      </c>
      <c r="B17" s="2" t="s">
        <v>24</v>
      </c>
      <c r="C17" s="20"/>
    </row>
    <row r="18" spans="1:3" x14ac:dyDescent="0.3">
      <c r="A18" s="36"/>
    </row>
    <row r="19" spans="1:3" x14ac:dyDescent="0.3">
      <c r="A19" s="36"/>
    </row>
  </sheetData>
  <pageMargins left="0.7" right="0.7" top="0.75" bottom="0.75" header="0.3" footer="0.3"/>
  <pageSetup scale="69" fitToHeight="0"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[4]Instructions!#REF!</xm:f>
          </x14:formula1>
          <xm:sqref>C3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workbookViewId="0"/>
  </sheetViews>
  <sheetFormatPr defaultRowHeight="18.75" x14ac:dyDescent="0.3"/>
  <cols>
    <col min="1" max="1" width="9.140625" style="31"/>
    <col min="2" max="2" width="80" style="37" customWidth="1"/>
    <col min="3" max="3" width="91.140625" style="38" customWidth="1"/>
    <col min="4" max="16384" width="9.140625" style="31"/>
  </cols>
  <sheetData>
    <row r="1" spans="1:3" x14ac:dyDescent="0.3">
      <c r="A1" s="1">
        <v>1</v>
      </c>
      <c r="B1" s="2" t="s">
        <v>0</v>
      </c>
      <c r="C1" s="20" t="s">
        <v>116</v>
      </c>
    </row>
    <row r="2" spans="1:3" x14ac:dyDescent="0.3">
      <c r="A2" s="1">
        <v>2</v>
      </c>
      <c r="B2" s="2" t="s">
        <v>1</v>
      </c>
      <c r="C2" s="20" t="s">
        <v>41</v>
      </c>
    </row>
    <row r="3" spans="1:3" x14ac:dyDescent="0.3">
      <c r="A3" s="1">
        <v>3</v>
      </c>
      <c r="B3" s="2" t="s">
        <v>2</v>
      </c>
      <c r="C3" s="20" t="s">
        <v>55</v>
      </c>
    </row>
    <row r="4" spans="1:3" ht="150" x14ac:dyDescent="0.3">
      <c r="A4" s="1">
        <v>4</v>
      </c>
      <c r="B4" s="2" t="s">
        <v>4</v>
      </c>
      <c r="C4" s="32" t="s">
        <v>87</v>
      </c>
    </row>
    <row r="5" spans="1:3" ht="56.25" x14ac:dyDescent="0.3">
      <c r="A5" s="1">
        <v>5</v>
      </c>
      <c r="B5" s="2" t="s">
        <v>6</v>
      </c>
      <c r="C5" s="20" t="s">
        <v>81</v>
      </c>
    </row>
    <row r="6" spans="1:3" x14ac:dyDescent="0.3">
      <c r="A6" s="1">
        <v>6</v>
      </c>
      <c r="B6" s="2" t="s">
        <v>8</v>
      </c>
      <c r="C6" s="40">
        <f>92300*0.0214</f>
        <v>1975.2199999999998</v>
      </c>
    </row>
    <row r="7" spans="1:3" x14ac:dyDescent="0.3">
      <c r="A7" s="1">
        <v>7</v>
      </c>
      <c r="B7" s="2" t="s">
        <v>9</v>
      </c>
      <c r="C7" s="21"/>
    </row>
    <row r="8" spans="1:3" x14ac:dyDescent="0.3">
      <c r="A8" s="1">
        <v>8</v>
      </c>
      <c r="B8" s="2" t="s">
        <v>10</v>
      </c>
      <c r="C8" s="20" t="s">
        <v>85</v>
      </c>
    </row>
    <row r="9" spans="1:3" x14ac:dyDescent="0.3">
      <c r="A9" s="1">
        <v>9</v>
      </c>
      <c r="B9" s="2" t="s">
        <v>12</v>
      </c>
      <c r="C9" s="33">
        <v>2009</v>
      </c>
    </row>
    <row r="10" spans="1:3" x14ac:dyDescent="0.3">
      <c r="A10" s="1">
        <v>10</v>
      </c>
      <c r="B10" s="2" t="s">
        <v>13</v>
      </c>
      <c r="C10" s="33">
        <v>2009</v>
      </c>
    </row>
    <row r="11" spans="1:3" x14ac:dyDescent="0.3">
      <c r="A11" s="1">
        <v>11</v>
      </c>
      <c r="B11" s="2" t="s">
        <v>14</v>
      </c>
      <c r="C11" s="20" t="s">
        <v>88</v>
      </c>
    </row>
    <row r="12" spans="1:3" x14ac:dyDescent="0.3">
      <c r="A12" s="1">
        <v>12</v>
      </c>
      <c r="B12" s="2" t="s">
        <v>16</v>
      </c>
      <c r="C12" s="44">
        <v>2</v>
      </c>
    </row>
    <row r="13" spans="1:3" ht="56.25" x14ac:dyDescent="0.3">
      <c r="A13" s="1">
        <v>13</v>
      </c>
      <c r="B13" s="2" t="s">
        <v>18</v>
      </c>
      <c r="C13" s="20" t="s">
        <v>89</v>
      </c>
    </row>
    <row r="14" spans="1:3" x14ac:dyDescent="0.3">
      <c r="A14" s="1">
        <v>14</v>
      </c>
      <c r="B14" s="2" t="s">
        <v>20</v>
      </c>
      <c r="C14" s="20" t="s">
        <v>90</v>
      </c>
    </row>
    <row r="15" spans="1:3" ht="75" x14ac:dyDescent="0.3">
      <c r="A15" s="1">
        <v>15</v>
      </c>
      <c r="B15" s="2" t="s">
        <v>22</v>
      </c>
      <c r="C15" s="32" t="s">
        <v>104</v>
      </c>
    </row>
    <row r="16" spans="1:3" ht="168.75" x14ac:dyDescent="0.3">
      <c r="A16" s="1">
        <v>16</v>
      </c>
      <c r="B16" s="2" t="s">
        <v>83</v>
      </c>
      <c r="C16" s="35" t="s">
        <v>118</v>
      </c>
    </row>
    <row r="17" spans="1:3" x14ac:dyDescent="0.3">
      <c r="A17" s="1">
        <v>17</v>
      </c>
      <c r="B17" s="2" t="s">
        <v>24</v>
      </c>
      <c r="C17" s="20"/>
    </row>
    <row r="18" spans="1:3" x14ac:dyDescent="0.3">
      <c r="A18" s="36"/>
    </row>
    <row r="19" spans="1:3" x14ac:dyDescent="0.3">
      <c r="A19" s="36"/>
    </row>
  </sheetData>
  <pageMargins left="0.7" right="0.7" top="0.75" bottom="0.75" header="0.3" footer="0.3"/>
  <pageSetup scale="67" fitToHeight="0"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[4]Instructions!#REF!</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zoomScale="80" zoomScaleNormal="80" workbookViewId="0"/>
  </sheetViews>
  <sheetFormatPr defaultColWidth="9.140625" defaultRowHeight="15" x14ac:dyDescent="0.25"/>
  <cols>
    <col min="1" max="1" width="9.140625" style="5"/>
    <col min="2" max="2" width="81.85546875" style="13" customWidth="1"/>
    <col min="3" max="3" width="98.85546875" style="14" customWidth="1"/>
    <col min="4" max="16384" width="9.140625" style="5"/>
  </cols>
  <sheetData>
    <row r="1" spans="1:4" s="4" customFormat="1" ht="18.75" x14ac:dyDescent="0.25">
      <c r="A1" s="1">
        <v>1</v>
      </c>
      <c r="B1" s="2" t="s">
        <v>0</v>
      </c>
      <c r="C1" s="3" t="s">
        <v>43</v>
      </c>
    </row>
    <row r="2" spans="1:4" ht="18.75" x14ac:dyDescent="0.25">
      <c r="A2" s="1">
        <v>2</v>
      </c>
      <c r="B2" s="2" t="s">
        <v>1</v>
      </c>
      <c r="C2" s="3" t="s">
        <v>41</v>
      </c>
    </row>
    <row r="3" spans="1:4" ht="18.75" x14ac:dyDescent="0.25">
      <c r="A3" s="1">
        <v>3</v>
      </c>
      <c r="B3" s="2" t="s">
        <v>2</v>
      </c>
      <c r="C3" s="3" t="s">
        <v>25</v>
      </c>
    </row>
    <row r="4" spans="1:4" ht="206.25" x14ac:dyDescent="0.25">
      <c r="A4" s="1">
        <v>4</v>
      </c>
      <c r="B4" s="2" t="s">
        <v>4</v>
      </c>
      <c r="C4" s="3" t="s">
        <v>26</v>
      </c>
      <c r="D4" s="7"/>
    </row>
    <row r="5" spans="1:4" ht="18.75" x14ac:dyDescent="0.25">
      <c r="A5" s="1">
        <v>5</v>
      </c>
      <c r="B5" s="2" t="s">
        <v>6</v>
      </c>
      <c r="C5" s="6" t="s">
        <v>27</v>
      </c>
    </row>
    <row r="6" spans="1:4" ht="18.75" x14ac:dyDescent="0.3">
      <c r="A6" s="1">
        <v>6</v>
      </c>
      <c r="B6" s="2" t="s">
        <v>8</v>
      </c>
      <c r="C6" s="15">
        <f>182191*0.0214</f>
        <v>3898.8873999999996</v>
      </c>
    </row>
    <row r="7" spans="1:4" ht="18.75" x14ac:dyDescent="0.25">
      <c r="A7" s="1">
        <v>7</v>
      </c>
      <c r="B7" s="2" t="s">
        <v>9</v>
      </c>
      <c r="C7" s="9">
        <v>0</v>
      </c>
    </row>
    <row r="8" spans="1:4" ht="18.75" x14ac:dyDescent="0.25">
      <c r="A8" s="1">
        <v>8</v>
      </c>
      <c r="B8" s="2" t="s">
        <v>10</v>
      </c>
      <c r="C8" s="3" t="s">
        <v>28</v>
      </c>
    </row>
    <row r="9" spans="1:4" ht="18.75" x14ac:dyDescent="0.25">
      <c r="A9" s="1">
        <v>9</v>
      </c>
      <c r="B9" s="2" t="s">
        <v>12</v>
      </c>
      <c r="C9" s="10">
        <v>41170</v>
      </c>
    </row>
    <row r="10" spans="1:4" ht="18.75" x14ac:dyDescent="0.25">
      <c r="A10" s="1">
        <v>10</v>
      </c>
      <c r="B10" s="2" t="s">
        <v>13</v>
      </c>
      <c r="C10" s="10">
        <v>41640</v>
      </c>
    </row>
    <row r="11" spans="1:4" ht="37.5" x14ac:dyDescent="0.25">
      <c r="A11" s="1">
        <v>11</v>
      </c>
      <c r="B11" s="2" t="s">
        <v>14</v>
      </c>
      <c r="C11" s="3" t="s">
        <v>29</v>
      </c>
    </row>
    <row r="12" spans="1:4" ht="18.75" x14ac:dyDescent="0.25">
      <c r="A12" s="1">
        <v>12</v>
      </c>
      <c r="B12" s="2" t="s">
        <v>16</v>
      </c>
      <c r="C12" s="8" t="s">
        <v>30</v>
      </c>
    </row>
    <row r="13" spans="1:4" ht="18.75" x14ac:dyDescent="0.25">
      <c r="A13" s="1">
        <v>13</v>
      </c>
      <c r="B13" s="2" t="s">
        <v>18</v>
      </c>
      <c r="C13" s="3" t="s">
        <v>31</v>
      </c>
    </row>
    <row r="14" spans="1:4" ht="56.25" x14ac:dyDescent="0.25">
      <c r="A14" s="1">
        <v>14</v>
      </c>
      <c r="B14" s="2" t="s">
        <v>20</v>
      </c>
      <c r="C14" s="6" t="s">
        <v>32</v>
      </c>
    </row>
    <row r="15" spans="1:4" ht="101.25" customHeight="1" x14ac:dyDescent="0.25">
      <c r="A15" s="28">
        <v>15</v>
      </c>
      <c r="B15" s="23" t="s">
        <v>22</v>
      </c>
      <c r="C15" s="6" t="s">
        <v>44</v>
      </c>
    </row>
    <row r="16" spans="1:4" ht="332.25" customHeight="1" x14ac:dyDescent="0.25">
      <c r="A16" s="28">
        <v>16</v>
      </c>
      <c r="B16" s="25" t="s">
        <v>23</v>
      </c>
      <c r="C16" s="22" t="s">
        <v>33</v>
      </c>
    </row>
    <row r="17" spans="1:3" ht="399.75" customHeight="1" x14ac:dyDescent="0.25">
      <c r="A17" s="30"/>
      <c r="B17" s="26"/>
      <c r="C17" s="22"/>
    </row>
    <row r="18" spans="1:3" ht="132.75" customHeight="1" x14ac:dyDescent="0.25">
      <c r="A18" s="29"/>
      <c r="B18" s="27"/>
      <c r="C18" s="22"/>
    </row>
    <row r="19" spans="1:3" ht="50.25" customHeight="1" x14ac:dyDescent="0.25">
      <c r="A19" s="29">
        <v>17</v>
      </c>
      <c r="B19" s="24" t="s">
        <v>24</v>
      </c>
      <c r="C19" s="11"/>
    </row>
    <row r="20" spans="1:3" ht="15.75" x14ac:dyDescent="0.25">
      <c r="A20" s="12"/>
    </row>
    <row r="21" spans="1:3" ht="15.75" x14ac:dyDescent="0.25">
      <c r="A21" s="12"/>
    </row>
    <row r="48" ht="408.75" customHeight="1" x14ac:dyDescent="0.25"/>
  </sheetData>
  <dataValidations count="1">
    <dataValidation type="list" errorStyle="warning" allowBlank="1" showInputMessage="1" showErrorMessage="1" sqref="C3">
      <formula1>#REF!</formula1>
    </dataValidation>
  </dataValidations>
  <pageMargins left="0.7" right="0.7" top="0.75" bottom="0.75" header="0.3" footer="0.3"/>
  <pageSetup scale="6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zoomScale="80" zoomScaleNormal="80" workbookViewId="0"/>
  </sheetViews>
  <sheetFormatPr defaultRowHeight="15" x14ac:dyDescent="0.25"/>
  <cols>
    <col min="1" max="1" width="4.140625" bestFit="1" customWidth="1"/>
    <col min="2" max="2" width="70.7109375" bestFit="1" customWidth="1"/>
    <col min="3" max="3" width="102.85546875" customWidth="1"/>
  </cols>
  <sheetData>
    <row r="1" spans="1:4" s="4" customFormat="1" ht="18.75" x14ac:dyDescent="0.3">
      <c r="A1" s="1">
        <v>1</v>
      </c>
      <c r="B1" s="2" t="s">
        <v>0</v>
      </c>
      <c r="C1" s="20" t="s">
        <v>42</v>
      </c>
    </row>
    <row r="2" spans="1:4" s="5" customFormat="1" ht="18.75" x14ac:dyDescent="0.3">
      <c r="A2" s="1">
        <v>2</v>
      </c>
      <c r="B2" s="2" t="s">
        <v>1</v>
      </c>
      <c r="C2" s="20" t="s">
        <v>41</v>
      </c>
    </row>
    <row r="3" spans="1:4" s="5" customFormat="1" ht="18.75" x14ac:dyDescent="0.3">
      <c r="A3" s="1">
        <v>3</v>
      </c>
      <c r="B3" s="2" t="s">
        <v>2</v>
      </c>
      <c r="C3" s="20" t="s">
        <v>25</v>
      </c>
    </row>
    <row r="4" spans="1:4" s="5" customFormat="1" ht="150" x14ac:dyDescent="0.25">
      <c r="A4" s="1">
        <v>4</v>
      </c>
      <c r="B4" s="2" t="s">
        <v>4</v>
      </c>
      <c r="C4" s="6" t="s">
        <v>45</v>
      </c>
      <c r="D4" s="7"/>
    </row>
    <row r="5" spans="1:4" s="5" customFormat="1" ht="18.75" x14ac:dyDescent="0.25">
      <c r="A5" s="1">
        <v>5</v>
      </c>
      <c r="B5" s="2" t="s">
        <v>6</v>
      </c>
      <c r="C5" s="6" t="s">
        <v>46</v>
      </c>
    </row>
    <row r="6" spans="1:4" s="5" customFormat="1" ht="18.75" x14ac:dyDescent="0.3">
      <c r="A6" s="1">
        <v>6</v>
      </c>
      <c r="B6" s="2" t="s">
        <v>8</v>
      </c>
      <c r="C6" s="15">
        <f>190614*0.0214</f>
        <v>4079.1396</v>
      </c>
    </row>
    <row r="7" spans="1:4" s="5" customFormat="1" ht="18.75" x14ac:dyDescent="0.3">
      <c r="A7" s="1">
        <v>7</v>
      </c>
      <c r="B7" s="2" t="s">
        <v>9</v>
      </c>
      <c r="C7" s="21">
        <v>0</v>
      </c>
    </row>
    <row r="8" spans="1:4" s="5" customFormat="1" ht="18.75" x14ac:dyDescent="0.3">
      <c r="A8" s="1">
        <v>8</v>
      </c>
      <c r="B8" s="2" t="s">
        <v>10</v>
      </c>
      <c r="C8" s="20" t="s">
        <v>11</v>
      </c>
    </row>
    <row r="9" spans="1:4" s="5" customFormat="1" ht="18.75" x14ac:dyDescent="0.25">
      <c r="A9" s="1">
        <v>9</v>
      </c>
      <c r="B9" s="2" t="s">
        <v>12</v>
      </c>
      <c r="C9" s="10">
        <v>41640</v>
      </c>
    </row>
    <row r="10" spans="1:4" s="5" customFormat="1" ht="18.75" x14ac:dyDescent="0.25">
      <c r="A10" s="1">
        <v>10</v>
      </c>
      <c r="B10" s="2" t="s">
        <v>13</v>
      </c>
      <c r="C10" s="10">
        <v>42081</v>
      </c>
    </row>
    <row r="11" spans="1:4" s="5" customFormat="1" ht="37.5" x14ac:dyDescent="0.25">
      <c r="A11" s="1">
        <v>11</v>
      </c>
      <c r="B11" s="2" t="s">
        <v>14</v>
      </c>
      <c r="C11" s="3" t="s">
        <v>29</v>
      </c>
    </row>
    <row r="12" spans="1:4" s="5" customFormat="1" ht="18.75" x14ac:dyDescent="0.25">
      <c r="A12" s="1">
        <v>12</v>
      </c>
      <c r="B12" s="2" t="s">
        <v>16</v>
      </c>
      <c r="C12" s="8" t="s">
        <v>30</v>
      </c>
    </row>
    <row r="13" spans="1:4" s="5" customFormat="1" ht="18.75" x14ac:dyDescent="0.3">
      <c r="A13" s="1">
        <v>13</v>
      </c>
      <c r="B13" s="2" t="s">
        <v>18</v>
      </c>
      <c r="C13" s="20" t="s">
        <v>47</v>
      </c>
    </row>
    <row r="14" spans="1:4" s="5" customFormat="1" ht="65.25" customHeight="1" x14ac:dyDescent="0.25">
      <c r="A14" s="1">
        <v>14</v>
      </c>
      <c r="B14" s="2" t="s">
        <v>20</v>
      </c>
      <c r="C14" s="6" t="s">
        <v>48</v>
      </c>
    </row>
    <row r="15" spans="1:4" s="5" customFormat="1" ht="206.25" x14ac:dyDescent="0.25">
      <c r="A15" s="1">
        <v>15</v>
      </c>
      <c r="B15" s="2" t="s">
        <v>22</v>
      </c>
      <c r="C15" s="6" t="s">
        <v>49</v>
      </c>
    </row>
    <row r="16" spans="1:4" s="5" customFormat="1" ht="164.25" customHeight="1" x14ac:dyDescent="0.25">
      <c r="A16" s="1">
        <v>16</v>
      </c>
      <c r="B16" s="2" t="s">
        <v>23</v>
      </c>
      <c r="C16" s="6" t="s">
        <v>50</v>
      </c>
    </row>
    <row r="17" spans="1:3" s="5" customFormat="1" ht="18.75" x14ac:dyDescent="0.3">
      <c r="A17" s="1">
        <v>17</v>
      </c>
      <c r="B17" s="2" t="s">
        <v>24</v>
      </c>
      <c r="C17" s="20"/>
    </row>
  </sheetData>
  <dataValidations count="1">
    <dataValidation type="list" errorStyle="warning" allowBlank="1" showInputMessage="1" showErrorMessage="1" sqref="C3">
      <formula1>#REF!</formula1>
    </dataValidation>
  </dataValidations>
  <pageMargins left="0.7" right="0.7" top="0.75" bottom="0.75" header="0.3" footer="0.3"/>
  <pageSetup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1" zoomScaleNormal="91" workbookViewId="0"/>
  </sheetViews>
  <sheetFormatPr defaultColWidth="9.140625" defaultRowHeight="15" x14ac:dyDescent="0.25"/>
  <cols>
    <col min="1" max="1" width="9.140625" style="5"/>
    <col min="2" max="2" width="84.7109375" style="13" customWidth="1"/>
    <col min="3" max="3" width="91.140625" style="14" customWidth="1"/>
    <col min="4" max="16384" width="9.140625" style="5"/>
  </cols>
  <sheetData>
    <row r="1" spans="1:4" s="4" customFormat="1" ht="18.75" x14ac:dyDescent="0.3">
      <c r="A1" s="1">
        <v>1</v>
      </c>
      <c r="B1" s="2" t="s">
        <v>0</v>
      </c>
      <c r="C1" s="20" t="s">
        <v>51</v>
      </c>
    </row>
    <row r="2" spans="1:4" ht="18.75" x14ac:dyDescent="0.3">
      <c r="A2" s="1">
        <v>2</v>
      </c>
      <c r="B2" s="2" t="s">
        <v>1</v>
      </c>
      <c r="C2" s="20" t="s">
        <v>41</v>
      </c>
    </row>
    <row r="3" spans="1:4" ht="21.75" customHeight="1" x14ac:dyDescent="0.3">
      <c r="A3" s="1">
        <v>3</v>
      </c>
      <c r="B3" s="2" t="s">
        <v>2</v>
      </c>
      <c r="C3" s="20"/>
    </row>
    <row r="4" spans="1:4" ht="150" x14ac:dyDescent="0.25">
      <c r="A4" s="1">
        <v>4</v>
      </c>
      <c r="B4" s="2" t="s">
        <v>4</v>
      </c>
      <c r="C4" s="32" t="s">
        <v>91</v>
      </c>
      <c r="D4" s="7"/>
    </row>
    <row r="5" spans="1:4" ht="21.75" customHeight="1" x14ac:dyDescent="0.25">
      <c r="A5" s="1">
        <v>5</v>
      </c>
      <c r="B5" s="2" t="s">
        <v>6</v>
      </c>
      <c r="C5" s="32" t="s">
        <v>92</v>
      </c>
    </row>
    <row r="6" spans="1:4" ht="21.75" customHeight="1" x14ac:dyDescent="0.3">
      <c r="A6" s="1">
        <v>6</v>
      </c>
      <c r="B6" s="2" t="s">
        <v>8</v>
      </c>
      <c r="C6" s="41">
        <f>183322*0.0214</f>
        <v>3923.0907999999999</v>
      </c>
    </row>
    <row r="7" spans="1:4" ht="21.75" customHeight="1" x14ac:dyDescent="0.3">
      <c r="A7" s="1">
        <v>7</v>
      </c>
      <c r="B7" s="2" t="s">
        <v>9</v>
      </c>
      <c r="C7" s="21" t="s">
        <v>93</v>
      </c>
    </row>
    <row r="8" spans="1:4" ht="45.75" customHeight="1" x14ac:dyDescent="0.3">
      <c r="A8" s="1">
        <v>8</v>
      </c>
      <c r="B8" s="2" t="s">
        <v>10</v>
      </c>
      <c r="C8" s="20" t="s">
        <v>56</v>
      </c>
    </row>
    <row r="9" spans="1:4" ht="21.75" customHeight="1" x14ac:dyDescent="0.3">
      <c r="A9" s="1">
        <v>9</v>
      </c>
      <c r="B9" s="2" t="s">
        <v>12</v>
      </c>
      <c r="C9" s="42">
        <v>41275</v>
      </c>
    </row>
    <row r="10" spans="1:4" ht="21.75" customHeight="1" x14ac:dyDescent="0.3">
      <c r="A10" s="1">
        <v>10</v>
      </c>
      <c r="B10" s="2" t="s">
        <v>13</v>
      </c>
      <c r="C10" s="42">
        <v>41640</v>
      </c>
    </row>
    <row r="11" spans="1:4" ht="21.75" customHeight="1" x14ac:dyDescent="0.3">
      <c r="A11" s="1">
        <v>11</v>
      </c>
      <c r="B11" s="2" t="s">
        <v>14</v>
      </c>
      <c r="C11" s="20"/>
    </row>
    <row r="12" spans="1:4" ht="21.75" customHeight="1" x14ac:dyDescent="0.3">
      <c r="A12" s="1">
        <v>12</v>
      </c>
      <c r="B12" s="2" t="s">
        <v>16</v>
      </c>
      <c r="C12" s="20"/>
    </row>
    <row r="13" spans="1:4" ht="21.75" customHeight="1" x14ac:dyDescent="0.3">
      <c r="A13" s="1">
        <v>13</v>
      </c>
      <c r="B13" s="2" t="s">
        <v>18</v>
      </c>
      <c r="C13" s="20"/>
    </row>
    <row r="14" spans="1:4" ht="44.25" customHeight="1" x14ac:dyDescent="0.3">
      <c r="A14" s="1">
        <v>14</v>
      </c>
      <c r="B14" s="2" t="s">
        <v>20</v>
      </c>
      <c r="C14" s="20"/>
    </row>
    <row r="15" spans="1:4" ht="180" customHeight="1" x14ac:dyDescent="0.25">
      <c r="A15" s="1">
        <v>15</v>
      </c>
      <c r="B15" s="2" t="s">
        <v>22</v>
      </c>
      <c r="C15" s="32" t="s">
        <v>94</v>
      </c>
    </row>
    <row r="16" spans="1:4" ht="94.5" customHeight="1" x14ac:dyDescent="0.3">
      <c r="A16" s="1">
        <v>16</v>
      </c>
      <c r="B16" s="2" t="s">
        <v>23</v>
      </c>
      <c r="C16" s="20" t="s">
        <v>95</v>
      </c>
    </row>
    <row r="17" spans="1:3" ht="41.25" customHeight="1" x14ac:dyDescent="0.3">
      <c r="A17" s="1">
        <v>17</v>
      </c>
      <c r="B17" s="2" t="s">
        <v>24</v>
      </c>
      <c r="C17" s="20"/>
    </row>
    <row r="18" spans="1:3" ht="15.75" x14ac:dyDescent="0.25">
      <c r="A18" s="12"/>
    </row>
    <row r="19" spans="1:3" ht="15.75" x14ac:dyDescent="0.25">
      <c r="A19" s="12"/>
    </row>
  </sheetData>
  <pageMargins left="0.7" right="0.7" top="0.75" bottom="0.75" header="0.3" footer="0.3"/>
  <pageSetup scale="63" orientation="portrait" r:id="rId1"/>
  <extLst>
    <ext xmlns:x14="http://schemas.microsoft.com/office/spreadsheetml/2009/9/main" uri="{CCE6A557-97BC-4b89-ADB6-D9C93CAAB3DF}">
      <x14:dataValidations xmlns:xm="http://schemas.microsoft.com/office/excel/2006/main" disablePrompts="1" count="1">
        <x14:dataValidation type="list" errorStyle="warning" allowBlank="1" showInputMessage="1" showErrorMessage="1">
          <x14:formula1>
            <xm:f>[3]Instructions!#REF!</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1" zoomScaleNormal="91" workbookViewId="0"/>
  </sheetViews>
  <sheetFormatPr defaultColWidth="9.140625" defaultRowHeight="15" x14ac:dyDescent="0.25"/>
  <cols>
    <col min="1" max="1" width="9.140625" style="5"/>
    <col min="2" max="2" width="84.7109375" style="13" customWidth="1"/>
    <col min="3" max="3" width="91.140625" style="14" customWidth="1"/>
    <col min="4" max="16384" width="9.140625" style="5"/>
  </cols>
  <sheetData>
    <row r="1" spans="1:4" s="4" customFormat="1" ht="18.75" x14ac:dyDescent="0.3">
      <c r="A1" s="1">
        <v>1</v>
      </c>
      <c r="B1" s="2" t="s">
        <v>0</v>
      </c>
      <c r="C1" s="20" t="s">
        <v>58</v>
      </c>
    </row>
    <row r="2" spans="1:4" ht="18.75" x14ac:dyDescent="0.3">
      <c r="A2" s="1">
        <v>2</v>
      </c>
      <c r="B2" s="2" t="s">
        <v>1</v>
      </c>
      <c r="C2" s="20" t="s">
        <v>41</v>
      </c>
    </row>
    <row r="3" spans="1:4" ht="21.75" customHeight="1" x14ac:dyDescent="0.3">
      <c r="A3" s="1">
        <v>3</v>
      </c>
      <c r="B3" s="2" t="s">
        <v>2</v>
      </c>
      <c r="C3" s="20" t="s">
        <v>105</v>
      </c>
    </row>
    <row r="4" spans="1:4" ht="168.75" x14ac:dyDescent="0.3">
      <c r="A4" s="1">
        <v>4</v>
      </c>
      <c r="B4" s="2" t="s">
        <v>4</v>
      </c>
      <c r="C4" s="20" t="s">
        <v>106</v>
      </c>
      <c r="D4" s="7"/>
    </row>
    <row r="5" spans="1:4" ht="21.75" customHeight="1" x14ac:dyDescent="0.3">
      <c r="A5" s="1">
        <v>5</v>
      </c>
      <c r="B5" s="2" t="s">
        <v>6</v>
      </c>
      <c r="C5" s="20" t="s">
        <v>107</v>
      </c>
    </row>
    <row r="6" spans="1:4" ht="21.75" customHeight="1" x14ac:dyDescent="0.3">
      <c r="A6" s="1">
        <v>6</v>
      </c>
      <c r="B6" s="2" t="s">
        <v>8</v>
      </c>
      <c r="C6" s="41">
        <f>333819*0.0214</f>
        <v>7143.7266</v>
      </c>
    </row>
    <row r="7" spans="1:4" ht="21.75" customHeight="1" x14ac:dyDescent="0.3">
      <c r="A7" s="1">
        <v>7</v>
      </c>
      <c r="B7" s="2" t="s">
        <v>9</v>
      </c>
      <c r="C7" s="21" t="s">
        <v>108</v>
      </c>
    </row>
    <row r="8" spans="1:4" ht="45.75" customHeight="1" x14ac:dyDescent="0.3">
      <c r="A8" s="1">
        <v>8</v>
      </c>
      <c r="B8" s="2" t="s">
        <v>10</v>
      </c>
      <c r="C8" s="20" t="s">
        <v>85</v>
      </c>
    </row>
    <row r="9" spans="1:4" ht="21.75" customHeight="1" x14ac:dyDescent="0.3">
      <c r="A9" s="1">
        <v>9</v>
      </c>
      <c r="B9" s="2" t="s">
        <v>12</v>
      </c>
      <c r="C9" s="45" t="s">
        <v>109</v>
      </c>
    </row>
    <row r="10" spans="1:4" ht="21.75" customHeight="1" x14ac:dyDescent="0.3">
      <c r="A10" s="1">
        <v>10</v>
      </c>
      <c r="B10" s="2" t="s">
        <v>13</v>
      </c>
      <c r="C10" s="45" t="s">
        <v>110</v>
      </c>
    </row>
    <row r="11" spans="1:4" ht="21.75" customHeight="1" x14ac:dyDescent="0.3">
      <c r="A11" s="1">
        <v>11</v>
      </c>
      <c r="B11" s="2" t="s">
        <v>14</v>
      </c>
      <c r="C11" s="20" t="s">
        <v>111</v>
      </c>
    </row>
    <row r="12" spans="1:4" ht="21.75" customHeight="1" x14ac:dyDescent="0.3">
      <c r="A12" s="1">
        <v>12</v>
      </c>
      <c r="B12" s="2" t="s">
        <v>16</v>
      </c>
      <c r="C12" s="20"/>
    </row>
    <row r="13" spans="1:4" ht="21.75" customHeight="1" x14ac:dyDescent="0.3">
      <c r="A13" s="1">
        <v>13</v>
      </c>
      <c r="B13" s="2" t="s">
        <v>18</v>
      </c>
      <c r="C13" s="20" t="s">
        <v>112</v>
      </c>
    </row>
    <row r="14" spans="1:4" ht="44.25" customHeight="1" x14ac:dyDescent="0.3">
      <c r="A14" s="1">
        <v>14</v>
      </c>
      <c r="B14" s="2" t="s">
        <v>20</v>
      </c>
      <c r="C14" s="20" t="s">
        <v>113</v>
      </c>
    </row>
    <row r="15" spans="1:4" ht="93.75" x14ac:dyDescent="0.3">
      <c r="A15" s="1">
        <v>15</v>
      </c>
      <c r="B15" s="2" t="s">
        <v>22</v>
      </c>
      <c r="C15" s="20" t="s">
        <v>114</v>
      </c>
    </row>
    <row r="16" spans="1:4" ht="37.5" x14ac:dyDescent="0.3">
      <c r="A16" s="1">
        <v>16</v>
      </c>
      <c r="B16" s="2" t="s">
        <v>23</v>
      </c>
      <c r="C16" s="20" t="s">
        <v>115</v>
      </c>
    </row>
    <row r="17" spans="1:3" ht="41.25" customHeight="1" x14ac:dyDescent="0.3">
      <c r="A17" s="1">
        <v>17</v>
      </c>
      <c r="B17" s="2" t="s">
        <v>24</v>
      </c>
      <c r="C17" s="20"/>
    </row>
    <row r="18" spans="1:3" ht="15.75" x14ac:dyDescent="0.25">
      <c r="A18" s="12"/>
    </row>
    <row r="19" spans="1:3" ht="15.75" x14ac:dyDescent="0.25">
      <c r="A19" s="12"/>
    </row>
  </sheetData>
  <dataValidations count="1">
    <dataValidation type="list" errorStyle="warning" allowBlank="1" showInputMessage="1" showErrorMessage="1" sqref="C3">
      <formula1>#REF!</formula1>
    </dataValidation>
  </dataValidations>
  <pageMargins left="0.7" right="0.7" top="0.75" bottom="0.75" header="0.3" footer="0.3"/>
  <pageSetup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zoomScale="80" zoomScaleNormal="80" workbookViewId="0"/>
  </sheetViews>
  <sheetFormatPr defaultRowHeight="15" x14ac:dyDescent="0.25"/>
  <cols>
    <col min="1" max="1" width="4.140625" bestFit="1" customWidth="1"/>
    <col min="2" max="2" width="70.7109375" bestFit="1" customWidth="1"/>
    <col min="3" max="3" width="89.42578125" customWidth="1"/>
  </cols>
  <sheetData>
    <row r="1" spans="1:4" s="4" customFormat="1" ht="18.75" x14ac:dyDescent="0.25">
      <c r="A1" s="1">
        <v>1</v>
      </c>
      <c r="B1" s="2" t="s">
        <v>0</v>
      </c>
      <c r="C1" s="3" t="s">
        <v>66</v>
      </c>
    </row>
    <row r="2" spans="1:4" s="5" customFormat="1" ht="18.75" x14ac:dyDescent="0.25">
      <c r="A2" s="1">
        <v>2</v>
      </c>
      <c r="B2" s="2" t="s">
        <v>1</v>
      </c>
      <c r="C2" s="3" t="s">
        <v>41</v>
      </c>
    </row>
    <row r="3" spans="1:4" s="5" customFormat="1" ht="18.75" x14ac:dyDescent="0.25">
      <c r="A3" s="1">
        <v>3</v>
      </c>
      <c r="B3" s="2" t="s">
        <v>2</v>
      </c>
      <c r="C3" s="3" t="s">
        <v>3</v>
      </c>
    </row>
    <row r="4" spans="1:4" s="5" customFormat="1" ht="187.5" x14ac:dyDescent="0.25">
      <c r="A4" s="1">
        <v>4</v>
      </c>
      <c r="B4" s="2" t="s">
        <v>4</v>
      </c>
      <c r="C4" s="6" t="s">
        <v>5</v>
      </c>
      <c r="D4" s="7"/>
    </row>
    <row r="5" spans="1:4" s="5" customFormat="1" ht="18.75" x14ac:dyDescent="0.25">
      <c r="A5" s="1">
        <v>5</v>
      </c>
      <c r="B5" s="2" t="s">
        <v>6</v>
      </c>
      <c r="C5" s="6" t="s">
        <v>7</v>
      </c>
    </row>
    <row r="6" spans="1:4" s="5" customFormat="1" ht="18.75" x14ac:dyDescent="0.25">
      <c r="A6" s="1">
        <v>6</v>
      </c>
      <c r="B6" s="2" t="s">
        <v>8</v>
      </c>
      <c r="C6" s="19">
        <f>3698363*0.00729</f>
        <v>26961.066269999999</v>
      </c>
    </row>
    <row r="7" spans="1:4" s="5" customFormat="1" ht="18.75" x14ac:dyDescent="0.25">
      <c r="A7" s="1">
        <v>7</v>
      </c>
      <c r="B7" s="2" t="s">
        <v>9</v>
      </c>
      <c r="C7" s="9">
        <v>0</v>
      </c>
    </row>
    <row r="8" spans="1:4" s="5" customFormat="1" ht="18.75" x14ac:dyDescent="0.25">
      <c r="A8" s="1">
        <v>8</v>
      </c>
      <c r="B8" s="2" t="s">
        <v>10</v>
      </c>
      <c r="C8" s="3" t="s">
        <v>11</v>
      </c>
    </row>
    <row r="9" spans="1:4" s="5" customFormat="1" ht="18.75" x14ac:dyDescent="0.25">
      <c r="A9" s="1">
        <v>9</v>
      </c>
      <c r="B9" s="2" t="s">
        <v>12</v>
      </c>
      <c r="C9" s="10">
        <v>40664</v>
      </c>
    </row>
    <row r="10" spans="1:4" s="5" customFormat="1" ht="18.75" x14ac:dyDescent="0.25">
      <c r="A10" s="1">
        <v>10</v>
      </c>
      <c r="B10" s="2" t="s">
        <v>13</v>
      </c>
      <c r="C10" s="10">
        <v>40664</v>
      </c>
    </row>
    <row r="11" spans="1:4" s="5" customFormat="1" ht="18.75" x14ac:dyDescent="0.25">
      <c r="A11" s="1">
        <v>11</v>
      </c>
      <c r="B11" s="2" t="s">
        <v>14</v>
      </c>
      <c r="C11" s="3" t="s">
        <v>15</v>
      </c>
    </row>
    <row r="12" spans="1:4" s="5" customFormat="1" ht="18.75" x14ac:dyDescent="0.25">
      <c r="A12" s="1">
        <v>12</v>
      </c>
      <c r="B12" s="2" t="s">
        <v>16</v>
      </c>
      <c r="C12" s="8" t="s">
        <v>17</v>
      </c>
    </row>
    <row r="13" spans="1:4" s="5" customFormat="1" ht="18.75" x14ac:dyDescent="0.25">
      <c r="A13" s="1">
        <v>13</v>
      </c>
      <c r="B13" s="2" t="s">
        <v>18</v>
      </c>
      <c r="C13" s="3" t="s">
        <v>19</v>
      </c>
    </row>
    <row r="14" spans="1:4" s="5" customFormat="1" ht="56.25" x14ac:dyDescent="0.25">
      <c r="A14" s="1">
        <v>14</v>
      </c>
      <c r="B14" s="2" t="s">
        <v>20</v>
      </c>
      <c r="C14" s="6" t="s">
        <v>21</v>
      </c>
    </row>
    <row r="15" spans="1:4" s="5" customFormat="1" ht="168.75" x14ac:dyDescent="0.25">
      <c r="A15" s="1">
        <v>15</v>
      </c>
      <c r="B15" s="2" t="s">
        <v>22</v>
      </c>
      <c r="C15" s="6" t="s">
        <v>53</v>
      </c>
    </row>
    <row r="16" spans="1:4" s="5" customFormat="1" ht="75" x14ac:dyDescent="0.25">
      <c r="A16" s="1">
        <v>16</v>
      </c>
      <c r="B16" s="2" t="s">
        <v>23</v>
      </c>
      <c r="C16" s="6" t="s">
        <v>52</v>
      </c>
    </row>
    <row r="17" spans="1:3" s="5" customFormat="1" ht="18.75" x14ac:dyDescent="0.25">
      <c r="A17" s="1">
        <v>17</v>
      </c>
      <c r="B17" s="2" t="s">
        <v>24</v>
      </c>
      <c r="C17" s="3"/>
    </row>
  </sheetData>
  <dataValidations count="1">
    <dataValidation type="list" errorStyle="warning" allowBlank="1" showInputMessage="1" showErrorMessage="1" sqref="C3">
      <formula1>#REF!</formula1>
    </dataValidation>
  </dataValidations>
  <pageMargins left="0.7" right="0.7" top="0.75" bottom="0.75" header="0.3" footer="0.3"/>
  <pageSetup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9" zoomScaleNormal="89" workbookViewId="0"/>
  </sheetViews>
  <sheetFormatPr defaultRowHeight="18.75" x14ac:dyDescent="0.3"/>
  <cols>
    <col min="1" max="1" width="9.140625" style="31"/>
    <col min="2" max="2" width="80.5703125" style="37" customWidth="1"/>
    <col min="3" max="3" width="91.140625" style="38" customWidth="1"/>
    <col min="4" max="16384" width="9.140625" style="31"/>
  </cols>
  <sheetData>
    <row r="1" spans="1:3" x14ac:dyDescent="0.3">
      <c r="A1" s="1">
        <v>1</v>
      </c>
      <c r="B1" s="2" t="s">
        <v>0</v>
      </c>
      <c r="C1" s="20" t="s">
        <v>67</v>
      </c>
    </row>
    <row r="2" spans="1:3" x14ac:dyDescent="0.3">
      <c r="A2" s="1">
        <v>2</v>
      </c>
      <c r="B2" s="2" t="s">
        <v>1</v>
      </c>
      <c r="C2" s="20" t="s">
        <v>41</v>
      </c>
    </row>
    <row r="3" spans="1:3" x14ac:dyDescent="0.3">
      <c r="A3" s="1">
        <v>3</v>
      </c>
      <c r="B3" s="2" t="s">
        <v>2</v>
      </c>
      <c r="C3" s="20" t="s">
        <v>59</v>
      </c>
    </row>
    <row r="4" spans="1:3" ht="168.75" x14ac:dyDescent="0.3">
      <c r="A4" s="1">
        <v>4</v>
      </c>
      <c r="B4" s="2" t="s">
        <v>4</v>
      </c>
      <c r="C4" s="32" t="s">
        <v>60</v>
      </c>
    </row>
    <row r="5" spans="1:3" x14ac:dyDescent="0.3">
      <c r="A5" s="1">
        <v>5</v>
      </c>
      <c r="B5" s="2" t="s">
        <v>6</v>
      </c>
      <c r="C5" s="20" t="s">
        <v>61</v>
      </c>
    </row>
    <row r="6" spans="1:3" x14ac:dyDescent="0.3">
      <c r="A6" s="1">
        <v>6</v>
      </c>
      <c r="B6" s="2" t="s">
        <v>8</v>
      </c>
      <c r="C6" s="43">
        <f>42600*0.0214</f>
        <v>911.64</v>
      </c>
    </row>
    <row r="7" spans="1:3" x14ac:dyDescent="0.3">
      <c r="A7" s="1">
        <v>7</v>
      </c>
      <c r="B7" s="2" t="s">
        <v>9</v>
      </c>
      <c r="C7" s="21">
        <v>0</v>
      </c>
    </row>
    <row r="8" spans="1:3" x14ac:dyDescent="0.3">
      <c r="A8" s="1">
        <v>8</v>
      </c>
      <c r="B8" s="2" t="s">
        <v>10</v>
      </c>
      <c r="C8" s="20" t="s">
        <v>62</v>
      </c>
    </row>
    <row r="9" spans="1:3" x14ac:dyDescent="0.3">
      <c r="A9" s="1">
        <v>9</v>
      </c>
      <c r="B9" s="2" t="s">
        <v>12</v>
      </c>
      <c r="C9" s="39" t="s">
        <v>63</v>
      </c>
    </row>
    <row r="10" spans="1:3" x14ac:dyDescent="0.3">
      <c r="A10" s="1">
        <v>10</v>
      </c>
      <c r="B10" s="2" t="s">
        <v>13</v>
      </c>
      <c r="C10" s="39" t="s">
        <v>63</v>
      </c>
    </row>
    <row r="11" spans="1:3" x14ac:dyDescent="0.3">
      <c r="A11" s="1">
        <v>11</v>
      </c>
      <c r="B11" s="2" t="s">
        <v>14</v>
      </c>
      <c r="C11" s="20" t="s">
        <v>64</v>
      </c>
    </row>
    <row r="12" spans="1:3" x14ac:dyDescent="0.3">
      <c r="A12" s="1">
        <v>12</v>
      </c>
      <c r="B12" s="2" t="s">
        <v>16</v>
      </c>
      <c r="C12" s="20">
        <v>0.7</v>
      </c>
    </row>
    <row r="13" spans="1:3" x14ac:dyDescent="0.3">
      <c r="A13" s="1">
        <v>13</v>
      </c>
      <c r="B13" s="2" t="s">
        <v>18</v>
      </c>
      <c r="C13" s="20" t="s">
        <v>100</v>
      </c>
    </row>
    <row r="14" spans="1:3" x14ac:dyDescent="0.3">
      <c r="A14" s="1">
        <v>14</v>
      </c>
      <c r="B14" s="2" t="s">
        <v>20</v>
      </c>
      <c r="C14" s="20"/>
    </row>
    <row r="15" spans="1:3" ht="93.75" x14ac:dyDescent="0.3">
      <c r="A15" s="1">
        <v>15</v>
      </c>
      <c r="B15" s="2" t="s">
        <v>22</v>
      </c>
      <c r="C15" s="32" t="s">
        <v>65</v>
      </c>
    </row>
    <row r="16" spans="1:3" ht="75" x14ac:dyDescent="0.3">
      <c r="A16" s="1">
        <v>16</v>
      </c>
      <c r="B16" s="2" t="s">
        <v>23</v>
      </c>
      <c r="C16" s="20" t="s">
        <v>99</v>
      </c>
    </row>
    <row r="17" spans="1:3" x14ac:dyDescent="0.3">
      <c r="A17" s="1">
        <v>17</v>
      </c>
      <c r="B17" s="2" t="s">
        <v>24</v>
      </c>
      <c r="C17" s="20"/>
    </row>
    <row r="18" spans="1:3" x14ac:dyDescent="0.3">
      <c r="A18" s="36"/>
    </row>
    <row r="19" spans="1:3" x14ac:dyDescent="0.3">
      <c r="A19" s="36"/>
    </row>
  </sheetData>
  <pageMargins left="0.7" right="0.7" top="0.75" bottom="0.75" header="0.3" footer="0.3"/>
  <pageSetup scale="67" fitToHeight="0"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[4]Instructions!#REF!</xm:f>
          </x14:formula1>
          <xm:sqref>C3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heetViews>
  <sheetFormatPr defaultRowHeight="18.75" x14ac:dyDescent="0.3"/>
  <cols>
    <col min="1" max="1" width="9.140625" style="31"/>
    <col min="2" max="2" width="73.42578125" style="37" customWidth="1"/>
    <col min="3" max="3" width="91.140625" style="38" customWidth="1"/>
    <col min="4" max="16384" width="9.140625" style="31"/>
  </cols>
  <sheetData>
    <row r="1" spans="1:3" x14ac:dyDescent="0.3">
      <c r="A1" s="1">
        <v>1</v>
      </c>
      <c r="B1" s="2" t="s">
        <v>0</v>
      </c>
      <c r="C1" s="20" t="s">
        <v>79</v>
      </c>
    </row>
    <row r="2" spans="1:3" x14ac:dyDescent="0.3">
      <c r="A2" s="1">
        <v>2</v>
      </c>
      <c r="B2" s="2" t="s">
        <v>1</v>
      </c>
      <c r="C2" s="20" t="s">
        <v>41</v>
      </c>
    </row>
    <row r="3" spans="1:3" ht="21.75" customHeight="1" x14ac:dyDescent="0.3">
      <c r="A3" s="1">
        <v>3</v>
      </c>
      <c r="B3" s="2" t="s">
        <v>2</v>
      </c>
      <c r="C3" s="20" t="s">
        <v>55</v>
      </c>
    </row>
    <row r="4" spans="1:3" ht="187.5" x14ac:dyDescent="0.3">
      <c r="A4" s="1">
        <v>4</v>
      </c>
      <c r="B4" s="2" t="s">
        <v>4</v>
      </c>
      <c r="C4" s="32" t="s">
        <v>68</v>
      </c>
    </row>
    <row r="5" spans="1:3" ht="48" customHeight="1" x14ac:dyDescent="0.3">
      <c r="A5" s="1">
        <v>5</v>
      </c>
      <c r="B5" s="2" t="s">
        <v>6</v>
      </c>
      <c r="C5" s="20" t="s">
        <v>69</v>
      </c>
    </row>
    <row r="6" spans="1:3" ht="21.75" customHeight="1" x14ac:dyDescent="0.3">
      <c r="A6" s="1">
        <v>6</v>
      </c>
      <c r="B6" s="2" t="s">
        <v>8</v>
      </c>
      <c r="C6" s="21">
        <f>288000*0.0214</f>
        <v>6163.2</v>
      </c>
    </row>
    <row r="7" spans="1:3" ht="21.75" customHeight="1" x14ac:dyDescent="0.3">
      <c r="A7" s="1">
        <v>7</v>
      </c>
      <c r="B7" s="2" t="s">
        <v>9</v>
      </c>
      <c r="C7" s="21">
        <v>0</v>
      </c>
    </row>
    <row r="8" spans="1:3" ht="45.75" customHeight="1" x14ac:dyDescent="0.3">
      <c r="A8" s="1">
        <v>8</v>
      </c>
      <c r="B8" s="2" t="s">
        <v>10</v>
      </c>
      <c r="C8" s="20" t="s">
        <v>62</v>
      </c>
    </row>
    <row r="9" spans="1:3" ht="21.75" customHeight="1" x14ac:dyDescent="0.3">
      <c r="A9" s="1">
        <v>9</v>
      </c>
      <c r="B9" s="2" t="s">
        <v>12</v>
      </c>
      <c r="C9" s="33">
        <v>1997</v>
      </c>
    </row>
    <row r="10" spans="1:3" ht="21.75" customHeight="1" x14ac:dyDescent="0.3">
      <c r="A10" s="1">
        <v>10</v>
      </c>
      <c r="B10" s="2" t="s">
        <v>13</v>
      </c>
      <c r="C10" s="33">
        <v>1997</v>
      </c>
    </row>
    <row r="11" spans="1:3" ht="21.75" customHeight="1" x14ac:dyDescent="0.3">
      <c r="A11" s="1">
        <v>11</v>
      </c>
      <c r="B11" s="2" t="s">
        <v>14</v>
      </c>
      <c r="C11" s="20" t="s">
        <v>70</v>
      </c>
    </row>
    <row r="12" spans="1:3" ht="21.75" customHeight="1" x14ac:dyDescent="0.3">
      <c r="A12" s="1">
        <v>12</v>
      </c>
      <c r="B12" s="2" t="s">
        <v>16</v>
      </c>
      <c r="C12" s="34">
        <v>3.7</v>
      </c>
    </row>
    <row r="13" spans="1:3" ht="56.25" x14ac:dyDescent="0.3">
      <c r="A13" s="1">
        <v>13</v>
      </c>
      <c r="B13" s="2" t="s">
        <v>18</v>
      </c>
      <c r="C13" s="20" t="s">
        <v>96</v>
      </c>
    </row>
    <row r="14" spans="1:3" ht="44.25" customHeight="1" x14ac:dyDescent="0.3">
      <c r="A14" s="1">
        <v>14</v>
      </c>
      <c r="B14" s="2" t="s">
        <v>20</v>
      </c>
      <c r="C14" s="20" t="s">
        <v>97</v>
      </c>
    </row>
    <row r="15" spans="1:3" ht="56.25" x14ac:dyDescent="0.3">
      <c r="A15" s="1">
        <v>15</v>
      </c>
      <c r="B15" s="2" t="s">
        <v>22</v>
      </c>
      <c r="C15" s="32" t="s">
        <v>71</v>
      </c>
    </row>
    <row r="16" spans="1:3" ht="56.25" x14ac:dyDescent="0.3">
      <c r="A16" s="1">
        <v>16</v>
      </c>
      <c r="B16" s="2" t="s">
        <v>23</v>
      </c>
      <c r="C16" s="35" t="s">
        <v>98</v>
      </c>
    </row>
    <row r="17" spans="1:3" ht="41.25" customHeight="1" x14ac:dyDescent="0.3">
      <c r="A17" s="1">
        <v>17</v>
      </c>
      <c r="B17" s="2" t="s">
        <v>24</v>
      </c>
      <c r="C17" s="20"/>
    </row>
    <row r="18" spans="1:3" x14ac:dyDescent="0.3">
      <c r="A18" s="36"/>
    </row>
    <row r="19" spans="1:3" x14ac:dyDescent="0.3">
      <c r="A19" s="36"/>
    </row>
  </sheetData>
  <pageMargins left="0.7" right="0.7" top="0.75" bottom="0.75" header="0.3" footer="0.3"/>
  <pageSetup scale="63"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[4]Instructions!#REF!</xm:f>
          </x14:formula1>
          <xm:sqref>C3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heetViews>
  <sheetFormatPr defaultRowHeight="18.75" x14ac:dyDescent="0.3"/>
  <cols>
    <col min="1" max="1" width="9.140625" style="31"/>
    <col min="2" max="2" width="84.7109375" style="37" customWidth="1"/>
    <col min="3" max="3" width="91.140625" style="38" customWidth="1"/>
    <col min="4" max="16384" width="9.140625" style="31"/>
  </cols>
  <sheetData>
    <row r="1" spans="1:3" x14ac:dyDescent="0.3">
      <c r="A1" s="1">
        <v>1</v>
      </c>
      <c r="B1" s="2" t="s">
        <v>0</v>
      </c>
      <c r="C1" s="20" t="s">
        <v>84</v>
      </c>
    </row>
    <row r="2" spans="1:3" x14ac:dyDescent="0.3">
      <c r="A2" s="1">
        <v>2</v>
      </c>
      <c r="B2" s="2" t="s">
        <v>1</v>
      </c>
      <c r="C2" s="20" t="s">
        <v>41</v>
      </c>
    </row>
    <row r="3" spans="1:3" ht="21.75" customHeight="1" x14ac:dyDescent="0.3">
      <c r="A3" s="1">
        <v>3</v>
      </c>
      <c r="B3" s="2" t="s">
        <v>2</v>
      </c>
      <c r="C3" s="20" t="s">
        <v>72</v>
      </c>
    </row>
    <row r="4" spans="1:3" ht="150" x14ac:dyDescent="0.3">
      <c r="A4" s="1">
        <v>4</v>
      </c>
      <c r="B4" s="2" t="s">
        <v>4</v>
      </c>
      <c r="C4" s="32" t="s">
        <v>73</v>
      </c>
    </row>
    <row r="5" spans="1:3" ht="48" customHeight="1" x14ac:dyDescent="0.3">
      <c r="A5" s="1">
        <v>5</v>
      </c>
      <c r="B5" s="2" t="s">
        <v>6</v>
      </c>
      <c r="C5" s="20" t="s">
        <v>74</v>
      </c>
    </row>
    <row r="6" spans="1:3" x14ac:dyDescent="0.3">
      <c r="A6" s="1">
        <v>6</v>
      </c>
      <c r="B6" s="2" t="s">
        <v>8</v>
      </c>
      <c r="C6" s="21">
        <f>409000*0.0214</f>
        <v>8752.6</v>
      </c>
    </row>
    <row r="7" spans="1:3" ht="21.75" customHeight="1" x14ac:dyDescent="0.3">
      <c r="A7" s="1">
        <v>7</v>
      </c>
      <c r="B7" s="2" t="s">
        <v>9</v>
      </c>
      <c r="C7" s="21">
        <v>0</v>
      </c>
    </row>
    <row r="8" spans="1:3" ht="45.75" customHeight="1" x14ac:dyDescent="0.3">
      <c r="A8" s="1">
        <v>8</v>
      </c>
      <c r="B8" s="2" t="s">
        <v>10</v>
      </c>
      <c r="C8" s="20" t="s">
        <v>56</v>
      </c>
    </row>
    <row r="9" spans="1:3" ht="21.75" customHeight="1" x14ac:dyDescent="0.3">
      <c r="A9" s="1">
        <v>9</v>
      </c>
      <c r="B9" s="2" t="s">
        <v>12</v>
      </c>
      <c r="C9" s="33">
        <v>2007</v>
      </c>
    </row>
    <row r="10" spans="1:3" ht="21.75" customHeight="1" x14ac:dyDescent="0.3">
      <c r="A10" s="1">
        <v>10</v>
      </c>
      <c r="B10" s="2" t="s">
        <v>13</v>
      </c>
      <c r="C10" s="33">
        <v>2007</v>
      </c>
    </row>
    <row r="11" spans="1:3" ht="21.75" customHeight="1" x14ac:dyDescent="0.3">
      <c r="A11" s="1">
        <v>11</v>
      </c>
      <c r="B11" s="2" t="s">
        <v>14</v>
      </c>
      <c r="C11" s="20" t="s">
        <v>75</v>
      </c>
    </row>
    <row r="12" spans="1:3" ht="21.75" customHeight="1" x14ac:dyDescent="0.3">
      <c r="A12" s="1">
        <v>12</v>
      </c>
      <c r="B12" s="2" t="s">
        <v>16</v>
      </c>
      <c r="C12" s="34">
        <v>1</v>
      </c>
    </row>
    <row r="13" spans="1:3" x14ac:dyDescent="0.3">
      <c r="A13" s="1">
        <v>13</v>
      </c>
      <c r="B13" s="2" t="s">
        <v>18</v>
      </c>
      <c r="C13" s="20" t="s">
        <v>76</v>
      </c>
    </row>
    <row r="14" spans="1:3" ht="44.25" customHeight="1" x14ac:dyDescent="0.3">
      <c r="A14" s="1">
        <v>14</v>
      </c>
      <c r="B14" s="2" t="s">
        <v>20</v>
      </c>
      <c r="C14" s="20" t="s">
        <v>77</v>
      </c>
    </row>
    <row r="15" spans="1:3" ht="112.5" x14ac:dyDescent="0.3">
      <c r="A15" s="1">
        <v>15</v>
      </c>
      <c r="B15" s="2" t="s">
        <v>22</v>
      </c>
      <c r="C15" s="32" t="s">
        <v>78</v>
      </c>
    </row>
    <row r="16" spans="1:3" ht="56.25" x14ac:dyDescent="0.3">
      <c r="A16" s="1">
        <v>16</v>
      </c>
      <c r="B16" s="2" t="s">
        <v>23</v>
      </c>
      <c r="C16" s="35" t="s">
        <v>57</v>
      </c>
    </row>
    <row r="17" spans="1:3" ht="41.25" customHeight="1" x14ac:dyDescent="0.3">
      <c r="A17" s="1">
        <v>17</v>
      </c>
      <c r="B17" s="2" t="s">
        <v>24</v>
      </c>
      <c r="C17" s="20"/>
    </row>
    <row r="18" spans="1:3" x14ac:dyDescent="0.3">
      <c r="A18" s="36"/>
    </row>
    <row r="19" spans="1:3" x14ac:dyDescent="0.3">
      <c r="A19" s="36"/>
    </row>
  </sheetData>
  <pageMargins left="0.7" right="0.7" top="0.75" bottom="0.75" header="0.3" footer="0.3"/>
  <pageSetup scale="63"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[4]Instructions!#REF!</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6AD13E-C6DF-407A-BE61-1CF58428F3D0}"/>
</file>

<file path=customXml/itemProps2.xml><?xml version="1.0" encoding="utf-8"?>
<ds:datastoreItem xmlns:ds="http://schemas.openxmlformats.org/officeDocument/2006/customXml" ds:itemID="{1D8864F9-FDB8-4DB2-A407-24F8F4633570}"/>
</file>

<file path=customXml/itemProps3.xml><?xml version="1.0" encoding="utf-8"?>
<ds:datastoreItem xmlns:ds="http://schemas.openxmlformats.org/officeDocument/2006/customXml" ds:itemID="{DBA58FCD-C157-4462-8F7E-AE84D69F23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GEC -- 1 ACO FY14</vt:lpstr>
      <vt:lpstr>GEC -- 2 CIN FY14</vt:lpstr>
      <vt:lpstr>GEC 3 -- HIE</vt:lpstr>
      <vt:lpstr>GEC 4 -- Cerner Hub</vt:lpstr>
      <vt:lpstr>GEC -- 5 Primary Care FY14</vt:lpstr>
      <vt:lpstr>GEC -- 6 Health Equity</vt:lpstr>
      <vt:lpstr>GEC -- 7 Community Health Scre</vt:lpstr>
      <vt:lpstr>GEC -- 8 QBS</vt:lpstr>
      <vt:lpstr>GEC -- 9 Health Equity Conf</vt:lpstr>
      <vt:lpstr>GEC -- 10 Org Assessments</vt:lpstr>
    </vt:vector>
  </TitlesOfParts>
  <Company>AHC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Joseph Draetta</dc:creator>
  <cp:lastModifiedBy>Kimberly Biasucci</cp:lastModifiedBy>
  <cp:lastPrinted>2015-09-30T12:40:23Z</cp:lastPrinted>
  <dcterms:created xsi:type="dcterms:W3CDTF">2015-09-22T14:37:40Z</dcterms:created>
  <dcterms:modified xsi:type="dcterms:W3CDTF">2015-10-06T16:59:52Z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